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ВСОШ\МЭ ВСОШ\ПРОТОКОЛЫ\"/>
    </mc:Choice>
  </mc:AlternateContent>
  <bookViews>
    <workbookView xWindow="0" yWindow="90" windowWidth="12510" windowHeight="8700"/>
  </bookViews>
  <sheets>
    <sheet name="дев. 7-8" sheetId="33" r:id="rId1"/>
    <sheet name="дев. 9-11" sheetId="32" r:id="rId2"/>
    <sheet name="мал. 7-8" sheetId="29" r:id="rId3"/>
    <sheet name="юн. 9-11" sheetId="30" r:id="rId4"/>
  </sheets>
  <calcPr calcId="162913"/>
</workbook>
</file>

<file path=xl/calcChain.xml><?xml version="1.0" encoding="utf-8"?>
<calcChain xmlns="http://schemas.openxmlformats.org/spreadsheetml/2006/main">
  <c r="G31" i="29" l="1"/>
  <c r="I31" i="29"/>
  <c r="I33" i="30"/>
  <c r="I32" i="30"/>
  <c r="I16" i="30"/>
  <c r="I17" i="30"/>
  <c r="I10" i="30"/>
  <c r="I29" i="30"/>
  <c r="I24" i="30"/>
  <c r="I6" i="30"/>
  <c r="I35" i="30"/>
  <c r="I34" i="30"/>
  <c r="I13" i="30"/>
  <c r="I31" i="30"/>
  <c r="I28" i="30"/>
  <c r="I7" i="30"/>
  <c r="I19" i="30"/>
  <c r="I25" i="30"/>
  <c r="I20" i="30"/>
  <c r="I12" i="30"/>
  <c r="I26" i="30"/>
  <c r="I30" i="30"/>
  <c r="I15" i="30"/>
  <c r="I14" i="30"/>
  <c r="I23" i="30"/>
  <c r="I22" i="30"/>
  <c r="I18" i="30"/>
  <c r="I8" i="30"/>
  <c r="I5" i="30"/>
  <c r="I9" i="30"/>
  <c r="I21" i="30"/>
  <c r="I27" i="30"/>
  <c r="I11" i="30"/>
  <c r="I11" i="29"/>
  <c r="I10" i="29"/>
  <c r="I6" i="29"/>
  <c r="I9" i="29"/>
  <c r="I14" i="29"/>
  <c r="I8" i="29"/>
  <c r="I7" i="29"/>
  <c r="I21" i="29"/>
  <c r="I26" i="29"/>
  <c r="I13" i="29"/>
  <c r="I29" i="29"/>
  <c r="I12" i="29"/>
  <c r="I15" i="29"/>
  <c r="I24" i="29"/>
  <c r="I20" i="29"/>
  <c r="I27" i="29"/>
  <c r="I17" i="29"/>
  <c r="I19" i="29"/>
  <c r="I16" i="29"/>
  <c r="I30" i="29"/>
  <c r="I28" i="29"/>
  <c r="I18" i="29"/>
  <c r="I32" i="29"/>
  <c r="I22" i="29"/>
  <c r="I25" i="29"/>
  <c r="I5" i="29"/>
  <c r="I23" i="29"/>
  <c r="I8" i="32"/>
  <c r="I36" i="32"/>
  <c r="I6" i="32"/>
  <c r="I14" i="32"/>
  <c r="I10" i="32"/>
  <c r="I19" i="32"/>
  <c r="I29" i="32"/>
  <c r="I16" i="32"/>
  <c r="I24" i="32"/>
  <c r="I18" i="32"/>
  <c r="I5" i="32"/>
  <c r="I20" i="32"/>
  <c r="I34" i="32"/>
  <c r="I23" i="32"/>
  <c r="I25" i="32"/>
  <c r="I30" i="32"/>
  <c r="I15" i="32"/>
  <c r="I31" i="32"/>
  <c r="I9" i="32"/>
  <c r="I33" i="32"/>
  <c r="I11" i="32"/>
  <c r="I35" i="32"/>
  <c r="I13" i="32"/>
  <c r="I26" i="32"/>
  <c r="I27" i="32"/>
  <c r="I12" i="32"/>
  <c r="I22" i="32"/>
  <c r="I32" i="32"/>
  <c r="I28" i="32"/>
  <c r="I17" i="32"/>
  <c r="I21" i="32"/>
  <c r="I7" i="32"/>
  <c r="I28" i="33"/>
  <c r="I13" i="33"/>
  <c r="I22" i="33"/>
  <c r="I20" i="33"/>
  <c r="I16" i="33"/>
  <c r="I7" i="33"/>
  <c r="I8" i="33"/>
  <c r="I27" i="33"/>
  <c r="I26" i="33"/>
  <c r="I25" i="33"/>
  <c r="I24" i="33"/>
  <c r="I9" i="33"/>
  <c r="I12" i="33"/>
  <c r="I18" i="33"/>
  <c r="I10" i="33"/>
  <c r="I15" i="33"/>
  <c r="I6" i="33"/>
  <c r="I5" i="33"/>
  <c r="I14" i="33"/>
  <c r="I21" i="33"/>
  <c r="I23" i="33"/>
  <c r="I11" i="33"/>
  <c r="I17" i="33"/>
  <c r="I19" i="33"/>
  <c r="G28" i="33" l="1"/>
  <c r="G13" i="33"/>
  <c r="G22" i="33"/>
  <c r="G20" i="33"/>
  <c r="G16" i="33"/>
  <c r="G7" i="33"/>
  <c r="G8" i="33"/>
  <c r="G27" i="33"/>
  <c r="G26" i="33"/>
  <c r="G25" i="33"/>
  <c r="G24" i="33"/>
  <c r="G9" i="33"/>
  <c r="G12" i="33"/>
  <c r="G18" i="33"/>
  <c r="G10" i="33"/>
  <c r="G15" i="33"/>
  <c r="G6" i="33"/>
  <c r="G5" i="33"/>
  <c r="G14" i="33"/>
  <c r="G21" i="33"/>
  <c r="G23" i="33"/>
  <c r="G11" i="33"/>
  <c r="G17" i="33"/>
  <c r="G19" i="33"/>
  <c r="G8" i="32"/>
  <c r="G36" i="32"/>
  <c r="G6" i="32"/>
  <c r="G14" i="32"/>
  <c r="G10" i="32"/>
  <c r="G19" i="32"/>
  <c r="G29" i="32"/>
  <c r="G16" i="32"/>
  <c r="G24" i="32"/>
  <c r="G18" i="32"/>
  <c r="G5" i="32"/>
  <c r="G20" i="32"/>
  <c r="G34" i="32"/>
  <c r="G23" i="32"/>
  <c r="G25" i="32"/>
  <c r="G30" i="32"/>
  <c r="G15" i="32"/>
  <c r="G31" i="32"/>
  <c r="G9" i="32"/>
  <c r="G33" i="32"/>
  <c r="G11" i="32"/>
  <c r="G35" i="32"/>
  <c r="G13" i="32"/>
  <c r="G26" i="32"/>
  <c r="G27" i="32"/>
  <c r="G12" i="32"/>
  <c r="G22" i="32"/>
  <c r="G32" i="32"/>
  <c r="G28" i="32"/>
  <c r="G17" i="32"/>
  <c r="G21" i="32"/>
  <c r="G7" i="32"/>
  <c r="G11" i="29"/>
  <c r="G10" i="29"/>
  <c r="G6" i="29"/>
  <c r="G9" i="29"/>
  <c r="G14" i="29"/>
  <c r="G8" i="29"/>
  <c r="G7" i="29"/>
  <c r="G21" i="29"/>
  <c r="G26" i="29"/>
  <c r="G13" i="29"/>
  <c r="G29" i="29"/>
  <c r="G12" i="29"/>
  <c r="G15" i="29"/>
  <c r="G24" i="29"/>
  <c r="G20" i="29"/>
  <c r="G27" i="29"/>
  <c r="G17" i="29"/>
  <c r="G19" i="29"/>
  <c r="G16" i="29"/>
  <c r="G30" i="29"/>
  <c r="G28" i="29"/>
  <c r="G18" i="29"/>
  <c r="G32" i="29"/>
  <c r="G22" i="29"/>
  <c r="G25" i="29"/>
  <c r="G5" i="29"/>
  <c r="G23" i="29"/>
  <c r="G33" i="30"/>
  <c r="G32" i="30"/>
  <c r="G16" i="30"/>
  <c r="G17" i="30"/>
  <c r="G10" i="30"/>
  <c r="G29" i="30"/>
  <c r="G24" i="30"/>
  <c r="G6" i="30"/>
  <c r="G35" i="30"/>
  <c r="G34" i="30"/>
  <c r="G13" i="30"/>
  <c r="G31" i="30"/>
  <c r="G28" i="30"/>
  <c r="G7" i="30"/>
  <c r="G19" i="30"/>
  <c r="G25" i="30"/>
  <c r="G20" i="30"/>
  <c r="G12" i="30"/>
  <c r="G26" i="30"/>
  <c r="G30" i="30"/>
  <c r="G15" i="30"/>
  <c r="G14" i="30"/>
  <c r="G23" i="30"/>
  <c r="G22" i="30"/>
  <c r="G18" i="30"/>
  <c r="G8" i="30"/>
  <c r="G5" i="30"/>
  <c r="G9" i="30"/>
  <c r="G21" i="30"/>
  <c r="G27" i="30"/>
  <c r="G11" i="30"/>
  <c r="R2" i="30"/>
  <c r="M33" i="30" s="1"/>
  <c r="R2" i="29"/>
  <c r="R2" i="32"/>
  <c r="M8" i="32" s="1"/>
  <c r="R2" i="33"/>
  <c r="M11" i="29" l="1"/>
  <c r="M22" i="33"/>
  <c r="M16" i="33"/>
  <c r="M13" i="33"/>
  <c r="M20" i="33"/>
  <c r="M11" i="33"/>
  <c r="M5" i="33"/>
  <c r="M10" i="33"/>
  <c r="M25" i="33"/>
  <c r="M17" i="33"/>
  <c r="M21" i="33"/>
  <c r="M15" i="33"/>
  <c r="M9" i="33"/>
  <c r="M27" i="33"/>
  <c r="M23" i="33"/>
  <c r="M14" i="33"/>
  <c r="M6" i="33"/>
  <c r="M18" i="33"/>
  <c r="M12" i="33"/>
  <c r="M24" i="33"/>
  <c r="M26" i="33"/>
  <c r="M8" i="33"/>
  <c r="M7" i="33"/>
  <c r="M8" i="30"/>
  <c r="M15" i="30"/>
  <c r="M12" i="30"/>
  <c r="M19" i="30"/>
  <c r="M35" i="30"/>
  <c r="M29" i="30"/>
  <c r="M16" i="30"/>
  <c r="M11" i="30"/>
  <c r="M9" i="30"/>
  <c r="M23" i="30"/>
  <c r="M26" i="30"/>
  <c r="M25" i="30"/>
  <c r="M28" i="30"/>
  <c r="M13" i="30"/>
  <c r="M6" i="30"/>
  <c r="M10" i="30"/>
  <c r="M32" i="30"/>
  <c r="M27" i="30"/>
  <c r="M21" i="30"/>
  <c r="M5" i="30"/>
  <c r="M18" i="30"/>
  <c r="M22" i="30"/>
  <c r="M14" i="30"/>
  <c r="M30" i="30"/>
  <c r="M20" i="30"/>
  <c r="M7" i="30"/>
  <c r="M31" i="30"/>
  <c r="M34" i="30"/>
  <c r="M24" i="30"/>
  <c r="M17" i="30"/>
  <c r="M25" i="29"/>
  <c r="M16" i="29"/>
  <c r="M8" i="29"/>
  <c r="M23" i="29"/>
  <c r="M28" i="29"/>
  <c r="M17" i="29"/>
  <c r="M20" i="29"/>
  <c r="M15" i="29"/>
  <c r="M13" i="29"/>
  <c r="M10" i="29"/>
  <c r="M5" i="29"/>
  <c r="M22" i="29"/>
  <c r="M18" i="29"/>
  <c r="M19" i="29"/>
  <c r="M27" i="29"/>
  <c r="M24" i="29"/>
  <c r="M12" i="29"/>
  <c r="M29" i="29"/>
  <c r="M26" i="29"/>
  <c r="M21" i="29"/>
  <c r="M7" i="29"/>
  <c r="M14" i="29"/>
  <c r="M9" i="29"/>
  <c r="M6" i="29"/>
  <c r="M21" i="32"/>
  <c r="M28" i="32"/>
  <c r="M22" i="32"/>
  <c r="M26" i="32"/>
  <c r="M13" i="32"/>
  <c r="M11" i="32"/>
  <c r="M9" i="32"/>
  <c r="M15" i="32"/>
  <c r="M25" i="32"/>
  <c r="M34" i="32"/>
  <c r="M24" i="32"/>
  <c r="M29" i="32"/>
  <c r="M14" i="32"/>
  <c r="M36" i="32"/>
  <c r="M7" i="32"/>
  <c r="M17" i="32"/>
  <c r="M32" i="32"/>
  <c r="M12" i="32"/>
  <c r="M27" i="32"/>
  <c r="M35" i="32"/>
  <c r="M33" i="32"/>
  <c r="M31" i="32"/>
  <c r="M30" i="32"/>
  <c r="M23" i="32"/>
  <c r="M20" i="32"/>
  <c r="M5" i="32"/>
  <c r="M18" i="32"/>
  <c r="M16" i="32"/>
  <c r="M19" i="32"/>
  <c r="M10" i="32"/>
  <c r="M6" i="32"/>
  <c r="M19" i="33"/>
  <c r="Q2" i="33" l="1"/>
  <c r="P2" i="33"/>
  <c r="Q2" i="32"/>
  <c r="P2" i="32"/>
  <c r="Q2" i="30"/>
  <c r="P2" i="30"/>
  <c r="K22" i="33" l="1"/>
  <c r="N22" i="33" s="1"/>
  <c r="K16" i="33"/>
  <c r="N16" i="33" s="1"/>
  <c r="K27" i="33"/>
  <c r="N27" i="33" s="1"/>
  <c r="K25" i="33"/>
  <c r="N25" i="33" s="1"/>
  <c r="K9" i="33"/>
  <c r="N9" i="33" s="1"/>
  <c r="K10" i="33"/>
  <c r="N10" i="33" s="1"/>
  <c r="K15" i="33"/>
  <c r="N15" i="33" s="1"/>
  <c r="K5" i="33"/>
  <c r="N5" i="33" s="1"/>
  <c r="K21" i="33"/>
  <c r="N21" i="33" s="1"/>
  <c r="K11" i="33"/>
  <c r="N11" i="33" s="1"/>
  <c r="K19" i="33"/>
  <c r="N19" i="33" s="1"/>
  <c r="K13" i="33"/>
  <c r="N13" i="33" s="1"/>
  <c r="K20" i="33"/>
  <c r="N20" i="33" s="1"/>
  <c r="K7" i="33"/>
  <c r="N7" i="33" s="1"/>
  <c r="K8" i="33"/>
  <c r="N8" i="33" s="1"/>
  <c r="K26" i="33"/>
  <c r="N26" i="33" s="1"/>
  <c r="K24" i="33"/>
  <c r="N24" i="33" s="1"/>
  <c r="K12" i="33"/>
  <c r="N12" i="33" s="1"/>
  <c r="K18" i="33"/>
  <c r="N18" i="33" s="1"/>
  <c r="K6" i="33"/>
  <c r="N6" i="33" s="1"/>
  <c r="K14" i="33"/>
  <c r="K23" i="33"/>
  <c r="N23" i="33" s="1"/>
  <c r="K17" i="33"/>
  <c r="N17" i="33" s="1"/>
  <c r="K36" i="32"/>
  <c r="K14" i="32"/>
  <c r="K29" i="32"/>
  <c r="K24" i="32"/>
  <c r="K34" i="32"/>
  <c r="K25" i="32"/>
  <c r="K15" i="32"/>
  <c r="K9" i="32"/>
  <c r="K11" i="32"/>
  <c r="K13" i="32"/>
  <c r="K26" i="32"/>
  <c r="K22" i="32"/>
  <c r="K28" i="32"/>
  <c r="K21" i="32"/>
  <c r="N21" i="32" s="1"/>
  <c r="K8" i="32"/>
  <c r="K6" i="32"/>
  <c r="K10" i="32"/>
  <c r="K19" i="32"/>
  <c r="K16" i="32"/>
  <c r="K18" i="32"/>
  <c r="K5" i="32"/>
  <c r="K20" i="32"/>
  <c r="K23" i="32"/>
  <c r="K30" i="32"/>
  <c r="K31" i="32"/>
  <c r="K33" i="32"/>
  <c r="K35" i="32"/>
  <c r="K27" i="32"/>
  <c r="K12" i="32"/>
  <c r="K32" i="32"/>
  <c r="K17" i="32"/>
  <c r="K7" i="32"/>
  <c r="N7" i="32" s="1"/>
  <c r="K33" i="30"/>
  <c r="N33" i="30" s="1"/>
  <c r="K17" i="30"/>
  <c r="N17" i="30" s="1"/>
  <c r="K24" i="30"/>
  <c r="N24" i="30" s="1"/>
  <c r="K34" i="30"/>
  <c r="N34" i="30" s="1"/>
  <c r="K31" i="30"/>
  <c r="N31" i="30" s="1"/>
  <c r="K7" i="30"/>
  <c r="N7" i="30" s="1"/>
  <c r="K20" i="30"/>
  <c r="N20" i="30" s="1"/>
  <c r="K30" i="30"/>
  <c r="N30" i="30" s="1"/>
  <c r="K14" i="30"/>
  <c r="N14" i="30" s="1"/>
  <c r="K22" i="30"/>
  <c r="N22" i="30" s="1"/>
  <c r="K18" i="30"/>
  <c r="N18" i="30" s="1"/>
  <c r="K5" i="30"/>
  <c r="N5" i="30" s="1"/>
  <c r="K21" i="30"/>
  <c r="N21" i="30" s="1"/>
  <c r="K27" i="30"/>
  <c r="N27" i="30" s="1"/>
  <c r="K32" i="30"/>
  <c r="N32" i="30" s="1"/>
  <c r="K16" i="30"/>
  <c r="N16" i="30" s="1"/>
  <c r="K10" i="30"/>
  <c r="N10" i="30" s="1"/>
  <c r="K29" i="30"/>
  <c r="N29" i="30" s="1"/>
  <c r="K6" i="30"/>
  <c r="N6" i="30" s="1"/>
  <c r="K35" i="30"/>
  <c r="N35" i="30" s="1"/>
  <c r="K13" i="30"/>
  <c r="N13" i="30" s="1"/>
  <c r="K28" i="30"/>
  <c r="N28" i="30" s="1"/>
  <c r="K19" i="30"/>
  <c r="N19" i="30" s="1"/>
  <c r="K25" i="30"/>
  <c r="N25" i="30" s="1"/>
  <c r="K12" i="30"/>
  <c r="N12" i="30" s="1"/>
  <c r="K26" i="30"/>
  <c r="N26" i="30" s="1"/>
  <c r="K15" i="30"/>
  <c r="N15" i="30" s="1"/>
  <c r="K23" i="30"/>
  <c r="N23" i="30" s="1"/>
  <c r="K8" i="30"/>
  <c r="N8" i="30" s="1"/>
  <c r="K9" i="30"/>
  <c r="N9" i="30" s="1"/>
  <c r="K11" i="30"/>
  <c r="N11" i="30" s="1"/>
  <c r="N14" i="33"/>
  <c r="Q2" i="29"/>
  <c r="P2" i="29"/>
  <c r="N31" i="29" l="1"/>
  <c r="K11" i="29"/>
  <c r="N11" i="29" s="1"/>
  <c r="K6" i="29"/>
  <c r="N6" i="29" s="1"/>
  <c r="K9" i="29"/>
  <c r="N9" i="29" s="1"/>
  <c r="K14" i="29"/>
  <c r="N14" i="29" s="1"/>
  <c r="K7" i="29"/>
  <c r="N7" i="29" s="1"/>
  <c r="K21" i="29"/>
  <c r="N21" i="29" s="1"/>
  <c r="K26" i="29"/>
  <c r="N26" i="29" s="1"/>
  <c r="K29" i="29"/>
  <c r="N29" i="29" s="1"/>
  <c r="K12" i="29"/>
  <c r="N12" i="29" s="1"/>
  <c r="K24" i="29"/>
  <c r="N24" i="29" s="1"/>
  <c r="K27" i="29"/>
  <c r="N27" i="29" s="1"/>
  <c r="K19" i="29"/>
  <c r="N19" i="29" s="1"/>
  <c r="N30" i="29"/>
  <c r="K18" i="29"/>
  <c r="N18" i="29" s="1"/>
  <c r="K22" i="29"/>
  <c r="N22" i="29" s="1"/>
  <c r="K5" i="29"/>
  <c r="N5" i="29" s="1"/>
  <c r="K10" i="29"/>
  <c r="N10" i="29" s="1"/>
  <c r="K8" i="29"/>
  <c r="N8" i="29" s="1"/>
  <c r="K13" i="29"/>
  <c r="N13" i="29" s="1"/>
  <c r="K15" i="29"/>
  <c r="N15" i="29" s="1"/>
  <c r="K20" i="29"/>
  <c r="N20" i="29" s="1"/>
  <c r="K17" i="29"/>
  <c r="N17" i="29" s="1"/>
  <c r="K16" i="29"/>
  <c r="N16" i="29" s="1"/>
  <c r="K28" i="29"/>
  <c r="N28" i="29" s="1"/>
  <c r="N32" i="29"/>
  <c r="K25" i="29"/>
  <c r="N25" i="29" s="1"/>
  <c r="K23" i="29"/>
  <c r="N23" i="29" s="1"/>
  <c r="N17" i="32"/>
  <c r="N12" i="32"/>
  <c r="N35" i="32"/>
  <c r="N31" i="32"/>
  <c r="N23" i="32"/>
  <c r="N20" i="32"/>
  <c r="N5" i="32"/>
  <c r="N16" i="32"/>
  <c r="N10" i="32"/>
  <c r="N6" i="32"/>
  <c r="N22" i="32"/>
  <c r="N13" i="32"/>
  <c r="N9" i="32"/>
  <c r="N25" i="32"/>
  <c r="N24" i="32"/>
  <c r="N14" i="32"/>
  <c r="N32" i="32"/>
  <c r="N27" i="32"/>
  <c r="N33" i="32"/>
  <c r="N30" i="32"/>
  <c r="N18" i="32"/>
  <c r="N19" i="32"/>
  <c r="N8" i="32"/>
  <c r="N28" i="32"/>
  <c r="N26" i="32"/>
  <c r="N11" i="32"/>
  <c r="N15" i="32"/>
  <c r="N34" i="32"/>
  <c r="N29" i="32"/>
  <c r="N36" i="32"/>
</calcChain>
</file>

<file path=xl/sharedStrings.xml><?xml version="1.0" encoding="utf-8"?>
<sst xmlns="http://schemas.openxmlformats.org/spreadsheetml/2006/main" count="215" uniqueCount="140">
  <si>
    <t>Ф.И.О.</t>
  </si>
  <si>
    <t>результат</t>
  </si>
  <si>
    <t>сумма мест /баллов/</t>
  </si>
  <si>
    <t>ранг участника (победитель, призёр)</t>
  </si>
  <si>
    <t>место /
баллы</t>
  </si>
  <si>
    <t>Класс</t>
  </si>
  <si>
    <t>Дата рождения</t>
  </si>
  <si>
    <t>гимн.</t>
  </si>
  <si>
    <t>комп</t>
  </si>
  <si>
    <t>№ п/п место</t>
  </si>
  <si>
    <t>ОЦО</t>
  </si>
  <si>
    <t>Казакова Карина Константиновна</t>
  </si>
  <si>
    <t>Сучкова Валерия Павловна</t>
  </si>
  <si>
    <t>Садкова Дарья Андреевна</t>
  </si>
  <si>
    <t>Кузнецова Марина Вячеславовна</t>
  </si>
  <si>
    <t>Давыдова Елизавета Романовна</t>
  </si>
  <si>
    <t>Поздеева Ксения Владимировна</t>
  </si>
  <si>
    <t>Таирова Ирина Андреевна</t>
  </si>
  <si>
    <t>Буланова Юлия Дмитриевна</t>
  </si>
  <si>
    <t>Бугаева Екатерина Сергеевна</t>
  </si>
  <si>
    <t>Бархатов Василий Кириллович</t>
  </si>
  <si>
    <t>Приятелев Антон Витальевич</t>
  </si>
  <si>
    <t>Калиниченко Ярослав Алексеевич</t>
  </si>
  <si>
    <t xml:space="preserve">Лосев Роман Николаевич </t>
  </si>
  <si>
    <t>гимнастика (30)</t>
  </si>
  <si>
    <t>ОУ №</t>
  </si>
  <si>
    <t>Предварительные итоги муниципального этапа всероссийской олимпиады школьников по физической культуре (девочки 7-8 класс)</t>
  </si>
  <si>
    <t>Предварительные итоги муниципального этапа всероссийской олимпиады школьников по физической культуре (девочки 9-11 класс)</t>
  </si>
  <si>
    <t>Предварительные итоги муниципального этапа всероссийской олимпиады школьников по физической культуре (мальчики 7-8 класс)</t>
  </si>
  <si>
    <t>Предварительные итоги муниципального этапа всероссийской олимпиады школьников по физической культуре (юноши 9-11 класс)</t>
  </si>
  <si>
    <t>Шараненкова Арина Родионовна</t>
  </si>
  <si>
    <t>Левкина Елизавета Владимировна</t>
  </si>
  <si>
    <t>Осина Мария Олеговна</t>
  </si>
  <si>
    <t>Киреева Екатерина Дмитриевна</t>
  </si>
  <si>
    <t>Иванова Наталья Юрьевна</t>
  </si>
  <si>
    <t>Безбородова Анна Никитична</t>
  </si>
  <si>
    <t>Клинушкина София Евгеньевна</t>
  </si>
  <si>
    <t>Баранова Александра Юрьевна</t>
  </si>
  <si>
    <t>Чугунова Елизавета Алексеевна</t>
  </si>
  <si>
    <t>Седова Валерия Игоревна</t>
  </si>
  <si>
    <t xml:space="preserve">Нижник Майя Игоревна </t>
  </si>
  <si>
    <t>Наумкина Дарья Евгеньевна</t>
  </si>
  <si>
    <t>Новокшанова Елизавета Михайловна</t>
  </si>
  <si>
    <t xml:space="preserve">Ботина Владислава Дмитриевна </t>
  </si>
  <si>
    <t>Лозгачева Серафима Константиновна</t>
  </si>
  <si>
    <t xml:space="preserve">Фокина Юлия Александровна </t>
  </si>
  <si>
    <t>Стефашин Тимофей Александрович</t>
  </si>
  <si>
    <t>Ершов Александр Игоревич</t>
  </si>
  <si>
    <t>Шабунин Богдан Викторович</t>
  </si>
  <si>
    <t>Суханов Илья Николаевич</t>
  </si>
  <si>
    <t>Лозан Олег Игоревич</t>
  </si>
  <si>
    <t>Федоров Андрей Александрович</t>
  </si>
  <si>
    <t>Сучков Артём Павлович</t>
  </si>
  <si>
    <t>Хаджиев Давлат Тавакхалович</t>
  </si>
  <si>
    <t>Коновалов Егор Олегович</t>
  </si>
  <si>
    <t>Рушин Артем Павлович</t>
  </si>
  <si>
    <t>Хохлов Тимофей Алексеевич</t>
  </si>
  <si>
    <t xml:space="preserve">Новиков Илья Юрьевич </t>
  </si>
  <si>
    <t>Ярлыков Арсений Евгеньевич</t>
  </si>
  <si>
    <t>Юсипов Дамир Ренатович</t>
  </si>
  <si>
    <t>Корыстов Ян Олегович</t>
  </si>
  <si>
    <t>Холиков Рамзиер Олегович</t>
  </si>
  <si>
    <t xml:space="preserve">Бухарцев Ярослав Дмитриевич </t>
  </si>
  <si>
    <t>Лысяков Егор Романович</t>
  </si>
  <si>
    <t>Светлов Даниил Сергеевич</t>
  </si>
  <si>
    <t>Терехов Александр Сергеевич</t>
  </si>
  <si>
    <t>Качкин Арсений Алексеевич</t>
  </si>
  <si>
    <t xml:space="preserve">Фурдуй Александр Сергеевич </t>
  </si>
  <si>
    <t>Петровичев Сергей Михайлович</t>
  </si>
  <si>
    <t>Литвинов Илья Сергеевич</t>
  </si>
  <si>
    <t>Севостьянов Даниил Станиславович</t>
  </si>
  <si>
    <t xml:space="preserve">Аристархов Александр Сергеевич </t>
  </si>
  <si>
    <t>Никитичева Анастасия Алексеевна</t>
  </si>
  <si>
    <t>Михалевская Юлия Сергеевна</t>
  </si>
  <si>
    <t>Комарова Карина Сергеевна</t>
  </si>
  <si>
    <t>Пужалина Елизавета Алексеевна</t>
  </si>
  <si>
    <t>Глаголева Амалия Эдуардовна</t>
  </si>
  <si>
    <t>Рабаджи Анастасия  Владиславовна</t>
  </si>
  <si>
    <t>Корепанова Алена Вадимовна</t>
  </si>
  <si>
    <t>Яцюк Дарья Олеговна</t>
  </si>
  <si>
    <t xml:space="preserve">Консевич Мария Олеговна </t>
  </si>
  <si>
    <t>Чуйкина Алина Витальевна</t>
  </si>
  <si>
    <t xml:space="preserve">Арютова Кристина Денисовна </t>
  </si>
  <si>
    <t>Цайкина Мария Юрьевна</t>
  </si>
  <si>
    <t>Галлямова Эвелина Ильдаровна</t>
  </si>
  <si>
    <t xml:space="preserve">Сидорова Вероника Витальевна </t>
  </si>
  <si>
    <t>Крылова Полина Николаевна</t>
  </si>
  <si>
    <t>Руль Елизавета Денисовна</t>
  </si>
  <si>
    <t xml:space="preserve">Андреева Алина Петровна </t>
  </si>
  <si>
    <t>Мокрецова Ангелина Ильинычна</t>
  </si>
  <si>
    <t>Романова Анастасия Владимировна</t>
  </si>
  <si>
    <t>Смирнова Полина Евгеньевна</t>
  </si>
  <si>
    <t>Сердюк Дарья Сергеевна</t>
  </si>
  <si>
    <t>Самсонова Ольга Максимовна</t>
  </si>
  <si>
    <t xml:space="preserve">Наседкина Ксения Андреевна </t>
  </si>
  <si>
    <t xml:space="preserve">Ходакова Софья Александровна </t>
  </si>
  <si>
    <t>Волков Станислав Юрьевич</t>
  </si>
  <si>
    <t>Рухов Андрей Алексеевич</t>
  </si>
  <si>
    <t>Жуковец Макар Дмитриевич</t>
  </si>
  <si>
    <t>Кабанов Владислав Романович</t>
  </si>
  <si>
    <t>Фомин Даниил Максимович</t>
  </si>
  <si>
    <t>Танких Анна Максимовна</t>
  </si>
  <si>
    <t>Ли Максим Альбертович</t>
  </si>
  <si>
    <t>Кустов Артем Алексеевич</t>
  </si>
  <si>
    <t>Бокий Аким Сергеевич</t>
  </si>
  <si>
    <t>Арутюнян Эдвин Размикович</t>
  </si>
  <si>
    <t>Акобян Рафаэль Робертович</t>
  </si>
  <si>
    <t xml:space="preserve">Петренко Георгий Евгеньевич </t>
  </si>
  <si>
    <t xml:space="preserve">Саматов Сергей Дмитриевич </t>
  </si>
  <si>
    <t>Ключарев Сергей Владимирович</t>
  </si>
  <si>
    <t xml:space="preserve">Митусов Антон Сергеевич </t>
  </si>
  <si>
    <t>Шальев Константин Романович</t>
  </si>
  <si>
    <t xml:space="preserve">Казаков Никита Андреевич </t>
  </si>
  <si>
    <t>Шеляпин Ярослав Витальевич</t>
  </si>
  <si>
    <t>Саркисов Лев Эдуардович</t>
  </si>
  <si>
    <t>Гапонов Илья Алексеевич</t>
  </si>
  <si>
    <t>Гаврилин Сергей Константинович</t>
  </si>
  <si>
    <t xml:space="preserve">Пимкин Максим Сергеевич </t>
  </si>
  <si>
    <t>Волков Дмитрий</t>
  </si>
  <si>
    <t>Шуклин Данила Сергеевич</t>
  </si>
  <si>
    <t>Пискарев Тимофей Алексеевич</t>
  </si>
  <si>
    <t>Каверин Валерий Павлович</t>
  </si>
  <si>
    <t xml:space="preserve">Кирюхин Максим Олегович </t>
  </si>
  <si>
    <t xml:space="preserve">Аристархов Дмитрий Сергеевич </t>
  </si>
  <si>
    <t>8</t>
  </si>
  <si>
    <t>Лазовская Елена Артемовна</t>
  </si>
  <si>
    <t xml:space="preserve">Белова Олеся Константиновна </t>
  </si>
  <si>
    <t>Смирнова Ангелина Михайловна</t>
  </si>
  <si>
    <t>Гвоздевская Екатерина Андреевна</t>
  </si>
  <si>
    <t>Гартлип Артем Сергеевич</t>
  </si>
  <si>
    <t>Юрчак Глеб Дмитриевич</t>
  </si>
  <si>
    <t>9</t>
  </si>
  <si>
    <t>Губернаторова Виктория Алексеевна</t>
  </si>
  <si>
    <t>Челночный бег</t>
  </si>
  <si>
    <t>челн</t>
  </si>
  <si>
    <t>Челночный бег (20)</t>
  </si>
  <si>
    <t>челночный бег (20)</t>
  </si>
  <si>
    <t>теория (20)</t>
  </si>
  <si>
    <t>комплексное упражнение (30)</t>
  </si>
  <si>
    <t>Демидова Кристина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</si>
</sst>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2" fontId="2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4" fontId="6" fillId="2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tabSelected="1" zoomScaleNormal="100" workbookViewId="0">
      <pane ySplit="4" topLeftCell="A5" activePane="bottomLeft" state="frozen"/>
      <selection activeCell="B1" sqref="B1"/>
      <selection pane="bottomLeft" activeCell="D30" sqref="D30"/>
    </sheetView>
  </sheetViews>
  <sheetFormatPr defaultRowHeight="12.75" x14ac:dyDescent="0.2"/>
  <cols>
    <col min="1" max="1" width="12" customWidth="1"/>
    <col min="2" max="2" width="7.42578125" customWidth="1"/>
    <col min="3" max="3" width="9.7109375" style="57" customWidth="1"/>
    <col min="4" max="4" width="36.28515625" customWidth="1"/>
    <col min="5" max="5" width="14.140625" style="5" customWidth="1"/>
    <col min="6" max="6" width="8.85546875" customWidth="1"/>
    <col min="7" max="7" width="7.42578125" customWidth="1"/>
    <col min="8" max="8" width="8.140625" customWidth="1"/>
    <col min="9" max="9" width="10.42578125" customWidth="1"/>
    <col min="10" max="10" width="9.85546875" customWidth="1"/>
    <col min="11" max="13" width="8.7109375" customWidth="1"/>
    <col min="14" max="14" width="9.28515625" customWidth="1"/>
    <col min="15" max="15" width="12.140625" style="4" customWidth="1"/>
    <col min="16" max="16" width="9.140625" style="4"/>
  </cols>
  <sheetData>
    <row r="1" spans="1:18" x14ac:dyDescent="0.2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" t="s">
        <v>7</v>
      </c>
      <c r="Q1" t="s">
        <v>8</v>
      </c>
      <c r="R1" t="s">
        <v>134</v>
      </c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">
        <f>MAX(H5:H54)</f>
        <v>9.4</v>
      </c>
      <c r="Q2">
        <f>MIN(J5:J54)</f>
        <v>52.2</v>
      </c>
      <c r="R2" s="3">
        <f>MIN(L5:L28)</f>
        <v>7.7</v>
      </c>
    </row>
    <row r="3" spans="1:18" ht="64.5" customHeight="1" x14ac:dyDescent="0.2">
      <c r="A3" s="46" t="s">
        <v>9</v>
      </c>
      <c r="B3" s="48" t="s">
        <v>25</v>
      </c>
      <c r="C3" s="49" t="s">
        <v>5</v>
      </c>
      <c r="D3" s="48" t="s">
        <v>0</v>
      </c>
      <c r="E3" s="51" t="s">
        <v>6</v>
      </c>
      <c r="F3" s="40" t="s">
        <v>137</v>
      </c>
      <c r="G3" s="40"/>
      <c r="H3" s="40" t="s">
        <v>24</v>
      </c>
      <c r="I3" s="40"/>
      <c r="J3" s="40" t="s">
        <v>138</v>
      </c>
      <c r="K3" s="40"/>
      <c r="L3" s="41" t="s">
        <v>133</v>
      </c>
      <c r="M3" s="53"/>
      <c r="N3" s="41" t="s">
        <v>2</v>
      </c>
      <c r="O3" s="40" t="s">
        <v>3</v>
      </c>
    </row>
    <row r="4" spans="1:18" ht="29.25" customHeight="1" x14ac:dyDescent="0.2">
      <c r="A4" s="47"/>
      <c r="B4" s="43"/>
      <c r="C4" s="50"/>
      <c r="D4" s="43"/>
      <c r="E4" s="52"/>
      <c r="F4" s="7" t="s">
        <v>1</v>
      </c>
      <c r="G4" s="8" t="s">
        <v>4</v>
      </c>
      <c r="H4" s="7" t="s">
        <v>1</v>
      </c>
      <c r="I4" s="8" t="s">
        <v>4</v>
      </c>
      <c r="J4" s="7" t="s">
        <v>1</v>
      </c>
      <c r="K4" s="8" t="s">
        <v>4</v>
      </c>
      <c r="L4" s="7" t="s">
        <v>1</v>
      </c>
      <c r="M4" s="8" t="s">
        <v>4</v>
      </c>
      <c r="N4" s="42"/>
      <c r="O4" s="43"/>
    </row>
    <row r="5" spans="1:18" ht="15.75" x14ac:dyDescent="0.25">
      <c r="A5" s="9">
        <v>1</v>
      </c>
      <c r="B5" s="19">
        <v>46</v>
      </c>
      <c r="C5" s="35">
        <v>8</v>
      </c>
      <c r="D5" s="19" t="s">
        <v>13</v>
      </c>
      <c r="E5" s="28">
        <v>39431</v>
      </c>
      <c r="F5" s="13">
        <v>9</v>
      </c>
      <c r="G5" s="14">
        <f t="shared" ref="G5:G28" si="0">20*F5/33</f>
        <v>5.4545454545454541</v>
      </c>
      <c r="H5" s="13">
        <v>8.4</v>
      </c>
      <c r="I5" s="14">
        <f t="shared" ref="I5:I28" si="1">30*H5/10</f>
        <v>25.2</v>
      </c>
      <c r="J5" s="13">
        <v>52.2</v>
      </c>
      <c r="K5" s="14">
        <f t="shared" ref="K5:K16" si="2">30*$Q$2/J5</f>
        <v>30</v>
      </c>
      <c r="L5" s="14">
        <v>7.9</v>
      </c>
      <c r="M5" s="14">
        <f t="shared" ref="M5:M27" si="3">20*$R$2/L5</f>
        <v>19.49367088607595</v>
      </c>
      <c r="N5" s="14">
        <f t="shared" ref="N5:N27" si="4">K5+I5+G5+M5</f>
        <v>80.148216340621403</v>
      </c>
      <c r="O5" s="9"/>
    </row>
    <row r="6" spans="1:18" ht="15.75" customHeight="1" x14ac:dyDescent="0.25">
      <c r="A6" s="9">
        <v>2</v>
      </c>
      <c r="B6" s="17">
        <v>45</v>
      </c>
      <c r="C6" s="34">
        <v>8</v>
      </c>
      <c r="D6" s="17" t="s">
        <v>41</v>
      </c>
      <c r="E6" s="29">
        <v>39685</v>
      </c>
      <c r="F6" s="13">
        <v>12.5</v>
      </c>
      <c r="G6" s="14">
        <f t="shared" si="0"/>
        <v>7.5757575757575761</v>
      </c>
      <c r="H6" s="13">
        <v>9.4</v>
      </c>
      <c r="I6" s="14">
        <f t="shared" si="1"/>
        <v>28.2</v>
      </c>
      <c r="J6" s="13">
        <v>78.599999999999994</v>
      </c>
      <c r="K6" s="14">
        <f t="shared" si="2"/>
        <v>19.923664122137406</v>
      </c>
      <c r="L6" s="14">
        <v>7.9</v>
      </c>
      <c r="M6" s="14">
        <f t="shared" si="3"/>
        <v>19.49367088607595</v>
      </c>
      <c r="N6" s="14">
        <f t="shared" si="4"/>
        <v>75.193092583970937</v>
      </c>
      <c r="O6" s="9"/>
    </row>
    <row r="7" spans="1:18" ht="15.75" customHeight="1" x14ac:dyDescent="0.25">
      <c r="A7" s="9">
        <v>3</v>
      </c>
      <c r="B7" s="17">
        <v>7</v>
      </c>
      <c r="C7" s="34">
        <v>7</v>
      </c>
      <c r="D7" s="17" t="s">
        <v>34</v>
      </c>
      <c r="E7" s="29">
        <v>39821</v>
      </c>
      <c r="F7" s="13">
        <v>12.5</v>
      </c>
      <c r="G7" s="14">
        <f t="shared" si="0"/>
        <v>7.5757575757575761</v>
      </c>
      <c r="H7" s="15">
        <v>8.9</v>
      </c>
      <c r="I7" s="14">
        <f t="shared" si="1"/>
        <v>26.7</v>
      </c>
      <c r="J7" s="15">
        <v>78.2</v>
      </c>
      <c r="K7" s="14">
        <f t="shared" si="2"/>
        <v>20.025575447570333</v>
      </c>
      <c r="L7" s="14">
        <v>8.1999999999999993</v>
      </c>
      <c r="M7" s="14">
        <f t="shared" si="3"/>
        <v>18.780487804878049</v>
      </c>
      <c r="N7" s="14">
        <f t="shared" si="4"/>
        <v>73.081820828205963</v>
      </c>
      <c r="O7" s="9"/>
    </row>
    <row r="8" spans="1:18" ht="15.75" customHeight="1" x14ac:dyDescent="0.25">
      <c r="A8" s="9">
        <v>4</v>
      </c>
      <c r="B8" s="17">
        <v>13</v>
      </c>
      <c r="C8" s="34">
        <v>8</v>
      </c>
      <c r="D8" s="17" t="s">
        <v>12</v>
      </c>
      <c r="E8" s="29">
        <v>39749</v>
      </c>
      <c r="F8" s="13">
        <v>10.5</v>
      </c>
      <c r="G8" s="14">
        <f t="shared" si="0"/>
        <v>6.3636363636363633</v>
      </c>
      <c r="H8" s="15">
        <v>8.9</v>
      </c>
      <c r="I8" s="14">
        <f t="shared" si="1"/>
        <v>26.7</v>
      </c>
      <c r="J8" s="13">
        <v>83.9</v>
      </c>
      <c r="K8" s="14">
        <f t="shared" si="2"/>
        <v>18.665077473182357</v>
      </c>
      <c r="L8" s="14">
        <v>8</v>
      </c>
      <c r="M8" s="14">
        <f t="shared" si="3"/>
        <v>19.25</v>
      </c>
      <c r="N8" s="14">
        <f t="shared" si="4"/>
        <v>70.978713836818713</v>
      </c>
      <c r="O8" s="9"/>
    </row>
    <row r="9" spans="1:18" ht="14.25" customHeight="1" x14ac:dyDescent="0.25">
      <c r="A9" s="9">
        <v>5</v>
      </c>
      <c r="B9" s="17">
        <v>17</v>
      </c>
      <c r="C9" s="34">
        <v>7</v>
      </c>
      <c r="D9" s="17" t="s">
        <v>37</v>
      </c>
      <c r="E9" s="29">
        <v>40221</v>
      </c>
      <c r="F9" s="26">
        <v>7</v>
      </c>
      <c r="G9" s="14">
        <f t="shared" si="0"/>
        <v>4.2424242424242422</v>
      </c>
      <c r="H9" s="13">
        <v>9.1999999999999993</v>
      </c>
      <c r="I9" s="14">
        <f t="shared" si="1"/>
        <v>27.6</v>
      </c>
      <c r="J9" s="13">
        <v>85.3</v>
      </c>
      <c r="K9" s="14">
        <f t="shared" si="2"/>
        <v>18.35873388042204</v>
      </c>
      <c r="L9" s="14">
        <v>8.9</v>
      </c>
      <c r="M9" s="14">
        <f t="shared" si="3"/>
        <v>17.303370786516854</v>
      </c>
      <c r="N9" s="14">
        <f t="shared" si="4"/>
        <v>67.504528909363145</v>
      </c>
      <c r="O9" s="9"/>
    </row>
    <row r="10" spans="1:18" ht="15.75" customHeight="1" x14ac:dyDescent="0.25">
      <c r="A10" s="9">
        <v>6</v>
      </c>
      <c r="B10" s="17">
        <v>24</v>
      </c>
      <c r="C10" s="34">
        <v>8</v>
      </c>
      <c r="D10" s="17" t="s">
        <v>126</v>
      </c>
      <c r="E10" s="29">
        <v>39413</v>
      </c>
      <c r="F10" s="13">
        <v>10.5</v>
      </c>
      <c r="G10" s="14">
        <f t="shared" si="0"/>
        <v>6.3636363636363633</v>
      </c>
      <c r="H10" s="15">
        <v>7.6</v>
      </c>
      <c r="I10" s="14">
        <f t="shared" si="1"/>
        <v>22.8</v>
      </c>
      <c r="J10" s="13">
        <v>90.1</v>
      </c>
      <c r="K10" s="14">
        <f t="shared" si="2"/>
        <v>17.380688124306328</v>
      </c>
      <c r="L10" s="14">
        <v>7.7</v>
      </c>
      <c r="M10" s="14">
        <f t="shared" si="3"/>
        <v>20</v>
      </c>
      <c r="N10" s="14">
        <f t="shared" si="4"/>
        <v>66.544324487942689</v>
      </c>
      <c r="O10" s="9"/>
    </row>
    <row r="11" spans="1:18" ht="15.75" customHeight="1" x14ac:dyDescent="0.25">
      <c r="A11" s="9">
        <v>7</v>
      </c>
      <c r="B11" s="17">
        <v>51</v>
      </c>
      <c r="C11" s="34">
        <v>7</v>
      </c>
      <c r="D11" s="17" t="s">
        <v>45</v>
      </c>
      <c r="E11" s="29">
        <v>40007</v>
      </c>
      <c r="F11" s="13">
        <v>9.5</v>
      </c>
      <c r="G11" s="14">
        <f t="shared" si="0"/>
        <v>5.7575757575757578</v>
      </c>
      <c r="H11" s="13">
        <v>7.3</v>
      </c>
      <c r="I11" s="14">
        <f t="shared" si="1"/>
        <v>21.9</v>
      </c>
      <c r="J11" s="13">
        <v>75.2</v>
      </c>
      <c r="K11" s="14">
        <f t="shared" si="2"/>
        <v>20.824468085106382</v>
      </c>
      <c r="L11" s="14">
        <v>8.6999999999999993</v>
      </c>
      <c r="M11" s="14">
        <f t="shared" si="3"/>
        <v>17.701149425287358</v>
      </c>
      <c r="N11" s="14">
        <f t="shared" si="4"/>
        <v>66.1831932679695</v>
      </c>
      <c r="O11" s="9"/>
    </row>
    <row r="12" spans="1:18" ht="15.75" customHeight="1" x14ac:dyDescent="0.25">
      <c r="A12" s="9">
        <v>8</v>
      </c>
      <c r="B12" s="17">
        <v>17</v>
      </c>
      <c r="C12" s="34">
        <v>7</v>
      </c>
      <c r="D12" s="17" t="s">
        <v>38</v>
      </c>
      <c r="E12" s="29">
        <v>39995</v>
      </c>
      <c r="F12" s="13">
        <v>9.5</v>
      </c>
      <c r="G12" s="14">
        <f t="shared" si="0"/>
        <v>5.7575757575757578</v>
      </c>
      <c r="H12" s="15">
        <v>8</v>
      </c>
      <c r="I12" s="14">
        <f t="shared" si="1"/>
        <v>24</v>
      </c>
      <c r="J12" s="13">
        <v>98.5</v>
      </c>
      <c r="K12" s="14">
        <f t="shared" si="2"/>
        <v>15.898477157360405</v>
      </c>
      <c r="L12" s="14">
        <v>8.1</v>
      </c>
      <c r="M12" s="14">
        <f t="shared" si="3"/>
        <v>19.012345679012345</v>
      </c>
      <c r="N12" s="14">
        <f t="shared" si="4"/>
        <v>64.66839859394851</v>
      </c>
      <c r="O12" s="9"/>
    </row>
    <row r="13" spans="1:18" ht="15.75" customHeight="1" x14ac:dyDescent="0.25">
      <c r="A13" s="9">
        <v>9</v>
      </c>
      <c r="B13" s="10">
        <v>2</v>
      </c>
      <c r="C13" s="56">
        <v>8</v>
      </c>
      <c r="D13" s="11" t="s">
        <v>11</v>
      </c>
      <c r="E13" s="30">
        <v>39701</v>
      </c>
      <c r="F13" s="13">
        <v>12</v>
      </c>
      <c r="G13" s="14">
        <f t="shared" si="0"/>
        <v>7.2727272727272725</v>
      </c>
      <c r="H13" s="15">
        <v>8</v>
      </c>
      <c r="I13" s="14">
        <f t="shared" si="1"/>
        <v>24</v>
      </c>
      <c r="J13" s="13">
        <v>101.4</v>
      </c>
      <c r="K13" s="14">
        <f t="shared" si="2"/>
        <v>15.44378698224852</v>
      </c>
      <c r="L13" s="14">
        <v>8.8000000000000007</v>
      </c>
      <c r="M13" s="14">
        <f t="shared" si="3"/>
        <v>17.5</v>
      </c>
      <c r="N13" s="14">
        <f t="shared" si="4"/>
        <v>64.216514254975792</v>
      </c>
      <c r="O13" s="9"/>
    </row>
    <row r="14" spans="1:18" ht="15.75" customHeight="1" x14ac:dyDescent="0.25">
      <c r="A14" s="9">
        <v>10</v>
      </c>
      <c r="B14" s="17">
        <v>46</v>
      </c>
      <c r="C14" s="34">
        <v>8</v>
      </c>
      <c r="D14" s="17" t="s">
        <v>42</v>
      </c>
      <c r="E14" s="29">
        <v>39650</v>
      </c>
      <c r="F14" s="13">
        <v>8</v>
      </c>
      <c r="G14" s="14">
        <f t="shared" si="0"/>
        <v>4.8484848484848486</v>
      </c>
      <c r="H14" s="13">
        <v>7.7</v>
      </c>
      <c r="I14" s="14">
        <f t="shared" si="1"/>
        <v>23.1</v>
      </c>
      <c r="J14" s="13">
        <v>100.8</v>
      </c>
      <c r="K14" s="14">
        <f t="shared" si="2"/>
        <v>15.535714285714286</v>
      </c>
      <c r="L14" s="14">
        <v>7.9</v>
      </c>
      <c r="M14" s="14">
        <f t="shared" si="3"/>
        <v>19.49367088607595</v>
      </c>
      <c r="N14" s="14">
        <f t="shared" si="4"/>
        <v>62.977870020275091</v>
      </c>
      <c r="O14" s="9"/>
    </row>
    <row r="15" spans="1:18" ht="15.75" customHeight="1" x14ac:dyDescent="0.25">
      <c r="A15" s="9">
        <v>11</v>
      </c>
      <c r="B15" s="17">
        <v>30</v>
      </c>
      <c r="C15" s="34">
        <v>8</v>
      </c>
      <c r="D15" s="17" t="s">
        <v>40</v>
      </c>
      <c r="E15" s="29">
        <v>39576</v>
      </c>
      <c r="F15" s="13">
        <v>5</v>
      </c>
      <c r="G15" s="14">
        <f t="shared" si="0"/>
        <v>3.0303030303030303</v>
      </c>
      <c r="H15" s="15">
        <v>9</v>
      </c>
      <c r="I15" s="14">
        <f t="shared" si="1"/>
        <v>27</v>
      </c>
      <c r="J15" s="13">
        <v>116.9</v>
      </c>
      <c r="K15" s="14">
        <f t="shared" si="2"/>
        <v>13.39606501283148</v>
      </c>
      <c r="L15" s="14">
        <v>7.9</v>
      </c>
      <c r="M15" s="14">
        <f t="shared" si="3"/>
        <v>19.49367088607595</v>
      </c>
      <c r="N15" s="14">
        <f t="shared" si="4"/>
        <v>62.920038929210463</v>
      </c>
      <c r="O15" s="9"/>
    </row>
    <row r="16" spans="1:18" ht="15.75" customHeight="1" x14ac:dyDescent="0.25">
      <c r="A16" s="9">
        <v>12</v>
      </c>
      <c r="B16" s="17">
        <v>6</v>
      </c>
      <c r="C16" s="34">
        <v>8</v>
      </c>
      <c r="D16" s="17" t="s">
        <v>33</v>
      </c>
      <c r="E16" s="29">
        <v>39754</v>
      </c>
      <c r="F16" s="13">
        <v>13</v>
      </c>
      <c r="G16" s="14">
        <f t="shared" si="0"/>
        <v>7.8787878787878789</v>
      </c>
      <c r="H16" s="15">
        <v>6.7</v>
      </c>
      <c r="I16" s="14">
        <f t="shared" si="1"/>
        <v>20.100000000000001</v>
      </c>
      <c r="J16" s="13">
        <v>111.5</v>
      </c>
      <c r="K16" s="14">
        <f t="shared" si="2"/>
        <v>14.044843049327355</v>
      </c>
      <c r="L16" s="14">
        <v>8.4</v>
      </c>
      <c r="M16" s="14">
        <f t="shared" si="3"/>
        <v>18.333333333333332</v>
      </c>
      <c r="N16" s="14">
        <f t="shared" si="4"/>
        <v>60.356964261448567</v>
      </c>
      <c r="O16" s="9"/>
    </row>
    <row r="17" spans="1:15" ht="15.75" customHeight="1" x14ac:dyDescent="0.25">
      <c r="A17" s="9">
        <v>13</v>
      </c>
      <c r="B17" s="27">
        <v>26</v>
      </c>
      <c r="C17" s="22" t="s">
        <v>124</v>
      </c>
      <c r="D17" s="27" t="s">
        <v>125</v>
      </c>
      <c r="E17" s="23">
        <v>39645</v>
      </c>
      <c r="F17" s="13">
        <v>8</v>
      </c>
      <c r="G17" s="14">
        <f t="shared" si="0"/>
        <v>4.8484848484848486</v>
      </c>
      <c r="H17" s="15">
        <v>5.3</v>
      </c>
      <c r="I17" s="14">
        <f t="shared" si="1"/>
        <v>15.9</v>
      </c>
      <c r="J17" s="13">
        <v>101.8</v>
      </c>
      <c r="K17" s="14">
        <f>40*$Q$2/J17</f>
        <v>20.510805500982318</v>
      </c>
      <c r="L17" s="13">
        <v>8.1999999999999993</v>
      </c>
      <c r="M17" s="14">
        <f t="shared" si="3"/>
        <v>18.780487804878049</v>
      </c>
      <c r="N17" s="14">
        <f t="shared" si="4"/>
        <v>60.039778154345221</v>
      </c>
      <c r="O17" s="9"/>
    </row>
    <row r="18" spans="1:15" ht="15.75" customHeight="1" x14ac:dyDescent="0.25">
      <c r="A18" s="9">
        <v>14</v>
      </c>
      <c r="B18" s="17">
        <v>19</v>
      </c>
      <c r="C18" s="34">
        <v>8</v>
      </c>
      <c r="D18" s="17" t="s">
        <v>39</v>
      </c>
      <c r="E18" s="29">
        <v>39721</v>
      </c>
      <c r="F18" s="13">
        <v>10</v>
      </c>
      <c r="G18" s="14">
        <f t="shared" si="0"/>
        <v>6.0606060606060606</v>
      </c>
      <c r="H18" s="15">
        <v>7.6</v>
      </c>
      <c r="I18" s="14">
        <f t="shared" si="1"/>
        <v>22.8</v>
      </c>
      <c r="J18" s="13">
        <v>125.6</v>
      </c>
      <c r="K18" s="14">
        <f t="shared" ref="K18:K27" si="5">30*$Q$2/J18</f>
        <v>12.468152866242038</v>
      </c>
      <c r="L18" s="14">
        <v>8.8000000000000007</v>
      </c>
      <c r="M18" s="14">
        <f t="shared" si="3"/>
        <v>17.5</v>
      </c>
      <c r="N18" s="14">
        <f t="shared" si="4"/>
        <v>58.828758926848103</v>
      </c>
      <c r="O18" s="9"/>
    </row>
    <row r="19" spans="1:15" ht="15.75" customHeight="1" x14ac:dyDescent="0.25">
      <c r="A19" s="9">
        <v>15</v>
      </c>
      <c r="B19" s="17">
        <v>1</v>
      </c>
      <c r="C19" s="34">
        <v>7</v>
      </c>
      <c r="D19" s="17" t="s">
        <v>30</v>
      </c>
      <c r="E19" s="29">
        <v>39956</v>
      </c>
      <c r="F19" s="13">
        <v>5.5</v>
      </c>
      <c r="G19" s="14">
        <f t="shared" si="0"/>
        <v>3.3333333333333335</v>
      </c>
      <c r="H19" s="15">
        <v>6</v>
      </c>
      <c r="I19" s="14">
        <f t="shared" si="1"/>
        <v>18</v>
      </c>
      <c r="J19" s="15">
        <v>84</v>
      </c>
      <c r="K19" s="14">
        <f t="shared" si="5"/>
        <v>18.642857142857142</v>
      </c>
      <c r="L19" s="15">
        <v>8.3000000000000007</v>
      </c>
      <c r="M19" s="14">
        <f t="shared" si="3"/>
        <v>18.554216867469879</v>
      </c>
      <c r="N19" s="14">
        <f t="shared" si="4"/>
        <v>58.530407343660357</v>
      </c>
      <c r="O19" s="9"/>
    </row>
    <row r="20" spans="1:15" ht="15.75" x14ac:dyDescent="0.25">
      <c r="A20" s="9">
        <v>16</v>
      </c>
      <c r="B20" s="17">
        <v>3</v>
      </c>
      <c r="C20" s="34">
        <v>8</v>
      </c>
      <c r="D20" s="17" t="s">
        <v>32</v>
      </c>
      <c r="E20" s="29">
        <v>39463</v>
      </c>
      <c r="F20" s="13">
        <v>10</v>
      </c>
      <c r="G20" s="14">
        <f t="shared" si="0"/>
        <v>6.0606060606060606</v>
      </c>
      <c r="H20" s="15">
        <v>6.2</v>
      </c>
      <c r="I20" s="14">
        <f t="shared" si="1"/>
        <v>18.600000000000001</v>
      </c>
      <c r="J20" s="15">
        <v>110.8</v>
      </c>
      <c r="K20" s="14">
        <f t="shared" si="5"/>
        <v>14.133574007220217</v>
      </c>
      <c r="L20" s="14">
        <v>7.9</v>
      </c>
      <c r="M20" s="14">
        <f t="shared" si="3"/>
        <v>19.49367088607595</v>
      </c>
      <c r="N20" s="14">
        <f t="shared" si="4"/>
        <v>58.287850953902236</v>
      </c>
      <c r="O20" s="9"/>
    </row>
    <row r="21" spans="1:15" ht="15.75" x14ac:dyDescent="0.25">
      <c r="A21" s="9">
        <v>17</v>
      </c>
      <c r="B21" s="17">
        <v>49</v>
      </c>
      <c r="C21" s="34">
        <v>7</v>
      </c>
      <c r="D21" s="17" t="s">
        <v>43</v>
      </c>
      <c r="E21" s="29">
        <v>40127</v>
      </c>
      <c r="F21" s="13">
        <v>6.5</v>
      </c>
      <c r="G21" s="14">
        <f t="shared" si="0"/>
        <v>3.9393939393939394</v>
      </c>
      <c r="H21" s="13">
        <v>6.7</v>
      </c>
      <c r="I21" s="14">
        <f t="shared" si="1"/>
        <v>20.100000000000001</v>
      </c>
      <c r="J21" s="13">
        <v>103.8</v>
      </c>
      <c r="K21" s="14">
        <f t="shared" si="5"/>
        <v>15.086705202312139</v>
      </c>
      <c r="L21" s="14">
        <v>8.1</v>
      </c>
      <c r="M21" s="14">
        <f t="shared" si="3"/>
        <v>19.012345679012345</v>
      </c>
      <c r="N21" s="14">
        <f t="shared" si="4"/>
        <v>58.138444820718419</v>
      </c>
      <c r="O21" s="9"/>
    </row>
    <row r="22" spans="1:15" ht="15.75" x14ac:dyDescent="0.25">
      <c r="A22" s="9">
        <v>18</v>
      </c>
      <c r="B22" s="17">
        <v>3</v>
      </c>
      <c r="C22" s="34">
        <v>7</v>
      </c>
      <c r="D22" s="17" t="s">
        <v>31</v>
      </c>
      <c r="E22" s="29">
        <v>40042</v>
      </c>
      <c r="F22" s="13">
        <v>10.5</v>
      </c>
      <c r="G22" s="14">
        <f t="shared" si="0"/>
        <v>6.3636363636363633</v>
      </c>
      <c r="H22" s="15">
        <v>6.7</v>
      </c>
      <c r="I22" s="14">
        <f t="shared" si="1"/>
        <v>20.100000000000001</v>
      </c>
      <c r="J22" s="15">
        <v>130.69999999999999</v>
      </c>
      <c r="K22" s="14">
        <f t="shared" si="5"/>
        <v>11.981637337413925</v>
      </c>
      <c r="L22" s="14">
        <v>8.1999999999999993</v>
      </c>
      <c r="M22" s="14">
        <f t="shared" si="3"/>
        <v>18.780487804878049</v>
      </c>
      <c r="N22" s="14">
        <f t="shared" si="4"/>
        <v>57.225761505928332</v>
      </c>
      <c r="O22" s="9"/>
    </row>
    <row r="23" spans="1:15" ht="15.75" x14ac:dyDescent="0.25">
      <c r="A23" s="9">
        <v>19</v>
      </c>
      <c r="B23" s="19">
        <v>50</v>
      </c>
      <c r="C23" s="35">
        <v>8</v>
      </c>
      <c r="D23" s="19" t="s">
        <v>44</v>
      </c>
      <c r="E23" s="28">
        <v>39547</v>
      </c>
      <c r="F23" s="13">
        <v>12.5</v>
      </c>
      <c r="G23" s="14">
        <f t="shared" si="0"/>
        <v>7.5757575757575761</v>
      </c>
      <c r="H23" s="13">
        <v>6.3</v>
      </c>
      <c r="I23" s="14">
        <f t="shared" si="1"/>
        <v>18.899999999999999</v>
      </c>
      <c r="J23" s="13">
        <v>128.6</v>
      </c>
      <c r="K23" s="14">
        <f t="shared" si="5"/>
        <v>12.177293934681183</v>
      </c>
      <c r="L23" s="14">
        <v>8.3000000000000007</v>
      </c>
      <c r="M23" s="14">
        <f t="shared" si="3"/>
        <v>18.554216867469879</v>
      </c>
      <c r="N23" s="14">
        <f t="shared" si="4"/>
        <v>57.207268377908633</v>
      </c>
      <c r="O23" s="9"/>
    </row>
    <row r="24" spans="1:15" ht="15.75" x14ac:dyDescent="0.25">
      <c r="A24" s="9">
        <v>20</v>
      </c>
      <c r="B24" s="17">
        <v>16</v>
      </c>
      <c r="C24" s="34">
        <v>7</v>
      </c>
      <c r="D24" s="17" t="s">
        <v>36</v>
      </c>
      <c r="E24" s="29">
        <v>39948</v>
      </c>
      <c r="F24" s="13">
        <v>4</v>
      </c>
      <c r="G24" s="14">
        <f t="shared" si="0"/>
        <v>2.4242424242424243</v>
      </c>
      <c r="H24" s="15">
        <v>6.3</v>
      </c>
      <c r="I24" s="14">
        <f t="shared" si="1"/>
        <v>18.899999999999999</v>
      </c>
      <c r="J24" s="15">
        <v>100.4</v>
      </c>
      <c r="K24" s="14">
        <f t="shared" si="5"/>
        <v>15.597609561752988</v>
      </c>
      <c r="L24" s="14">
        <v>8.1</v>
      </c>
      <c r="M24" s="14">
        <f t="shared" si="3"/>
        <v>19.012345679012345</v>
      </c>
      <c r="N24" s="14">
        <f t="shared" si="4"/>
        <v>55.934197665007758</v>
      </c>
      <c r="O24" s="9"/>
    </row>
    <row r="25" spans="1:15" ht="15.75" x14ac:dyDescent="0.25">
      <c r="A25" s="9">
        <v>21</v>
      </c>
      <c r="B25" s="17">
        <v>15</v>
      </c>
      <c r="C25" s="34">
        <v>8</v>
      </c>
      <c r="D25" s="17" t="s">
        <v>128</v>
      </c>
      <c r="E25" s="29">
        <v>39566</v>
      </c>
      <c r="F25" s="13">
        <v>10.5</v>
      </c>
      <c r="G25" s="14">
        <f t="shared" si="0"/>
        <v>6.3636363636363633</v>
      </c>
      <c r="H25" s="15">
        <v>5.6</v>
      </c>
      <c r="I25" s="14">
        <f t="shared" si="1"/>
        <v>16.8</v>
      </c>
      <c r="J25" s="13">
        <v>109.4</v>
      </c>
      <c r="K25" s="14">
        <f t="shared" si="5"/>
        <v>14.314442413162705</v>
      </c>
      <c r="L25" s="14">
        <v>8.6999999999999993</v>
      </c>
      <c r="M25" s="14">
        <f t="shared" si="3"/>
        <v>17.701149425287358</v>
      </c>
      <c r="N25" s="14">
        <f t="shared" si="4"/>
        <v>55.179228202086421</v>
      </c>
      <c r="O25" s="9"/>
    </row>
    <row r="26" spans="1:15" ht="15.75" x14ac:dyDescent="0.25">
      <c r="A26" s="9">
        <v>22</v>
      </c>
      <c r="B26" s="17">
        <v>15</v>
      </c>
      <c r="C26" s="34">
        <v>8</v>
      </c>
      <c r="D26" s="17" t="s">
        <v>127</v>
      </c>
      <c r="E26" s="29">
        <v>39444</v>
      </c>
      <c r="F26" s="13">
        <v>5</v>
      </c>
      <c r="G26" s="14">
        <f t="shared" si="0"/>
        <v>3.0303030303030303</v>
      </c>
      <c r="H26" s="15">
        <v>7.4</v>
      </c>
      <c r="I26" s="14">
        <f t="shared" si="1"/>
        <v>22.2</v>
      </c>
      <c r="J26" s="13">
        <v>122.9</v>
      </c>
      <c r="K26" s="14">
        <f t="shared" si="5"/>
        <v>12.742066720911309</v>
      </c>
      <c r="L26" s="14">
        <v>9.1</v>
      </c>
      <c r="M26" s="14">
        <f t="shared" si="3"/>
        <v>16.923076923076923</v>
      </c>
      <c r="N26" s="14">
        <f t="shared" si="4"/>
        <v>54.895446674291264</v>
      </c>
      <c r="O26" s="9"/>
    </row>
    <row r="27" spans="1:15" ht="15.75" x14ac:dyDescent="0.25">
      <c r="A27" s="9">
        <v>23</v>
      </c>
      <c r="B27" s="17">
        <v>14</v>
      </c>
      <c r="C27" s="34">
        <v>7</v>
      </c>
      <c r="D27" s="17" t="s">
        <v>35</v>
      </c>
      <c r="E27" s="29">
        <v>40251</v>
      </c>
      <c r="F27" s="13">
        <v>9</v>
      </c>
      <c r="G27" s="14">
        <f t="shared" si="0"/>
        <v>5.4545454545454541</v>
      </c>
      <c r="H27" s="15">
        <v>8</v>
      </c>
      <c r="I27" s="14">
        <f t="shared" si="1"/>
        <v>24</v>
      </c>
      <c r="J27" s="15">
        <v>112.1</v>
      </c>
      <c r="K27" s="14">
        <f t="shared" si="5"/>
        <v>13.969669937555755</v>
      </c>
      <c r="L27" s="14">
        <v>14.4</v>
      </c>
      <c r="M27" s="14">
        <f t="shared" si="3"/>
        <v>10.694444444444445</v>
      </c>
      <c r="N27" s="14">
        <f t="shared" si="4"/>
        <v>54.118659836545653</v>
      </c>
      <c r="O27" s="9"/>
    </row>
    <row r="28" spans="1:15" ht="15.75" x14ac:dyDescent="0.25">
      <c r="A28" s="9">
        <v>24</v>
      </c>
      <c r="B28" s="17">
        <v>1</v>
      </c>
      <c r="C28" s="34">
        <v>8</v>
      </c>
      <c r="D28" s="17" t="s">
        <v>139</v>
      </c>
      <c r="E28" s="29">
        <v>39553</v>
      </c>
      <c r="F28" s="13">
        <v>5.5</v>
      </c>
      <c r="G28" s="14">
        <f t="shared" si="0"/>
        <v>3.3333333333333335</v>
      </c>
      <c r="H28" s="15">
        <v>0</v>
      </c>
      <c r="I28" s="14">
        <f t="shared" si="1"/>
        <v>0</v>
      </c>
      <c r="J28" s="13"/>
      <c r="K28" s="14"/>
      <c r="L28" s="14"/>
      <c r="M28" s="14"/>
      <c r="N28" s="14">
        <v>3.33</v>
      </c>
      <c r="O28" s="9"/>
    </row>
    <row r="29" spans="1:15" x14ac:dyDescent="0.2">
      <c r="C29" s="2"/>
    </row>
    <row r="30" spans="1:15" x14ac:dyDescent="0.2">
      <c r="C30" s="2"/>
    </row>
    <row r="31" spans="1:15" x14ac:dyDescent="0.2">
      <c r="C31" s="2"/>
    </row>
    <row r="32" spans="1:15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</sheetData>
  <sortState ref="B5:N28">
    <sortCondition descending="1" ref="N5"/>
  </sortState>
  <mergeCells count="12">
    <mergeCell ref="J3:K3"/>
    <mergeCell ref="N3:N4"/>
    <mergeCell ref="O3:O4"/>
    <mergeCell ref="A1:O2"/>
    <mergeCell ref="A3:A4"/>
    <mergeCell ref="B3:B4"/>
    <mergeCell ref="C3:C4"/>
    <mergeCell ref="D3:D4"/>
    <mergeCell ref="E3:E4"/>
    <mergeCell ref="F3:G3"/>
    <mergeCell ref="H3:I3"/>
    <mergeCell ref="L3:M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zoomScale="85" zoomScaleNormal="85" workbookViewId="0">
      <pane ySplit="4" topLeftCell="A5" activePane="bottomLeft" state="frozen"/>
      <selection activeCell="B1" sqref="B1"/>
      <selection pane="bottomLeft" activeCell="N38" sqref="N38"/>
    </sheetView>
  </sheetViews>
  <sheetFormatPr defaultRowHeight="12.75" x14ac:dyDescent="0.2"/>
  <cols>
    <col min="1" max="1" width="12" customWidth="1"/>
    <col min="2" max="2" width="7.42578125" customWidth="1"/>
    <col min="3" max="3" width="9.7109375" style="57" customWidth="1"/>
    <col min="4" max="4" width="39.85546875" customWidth="1"/>
    <col min="5" max="5" width="14.7109375" style="5" customWidth="1"/>
    <col min="6" max="6" width="10.140625" customWidth="1"/>
    <col min="7" max="7" width="13" customWidth="1"/>
    <col min="8" max="8" width="10" customWidth="1"/>
    <col min="9" max="9" width="10.140625" customWidth="1"/>
    <col min="10" max="10" width="8.140625" customWidth="1"/>
    <col min="11" max="11" width="8.7109375" customWidth="1"/>
    <col min="12" max="12" width="10.42578125" style="5" customWidth="1"/>
    <col min="13" max="13" width="8.7109375" customWidth="1"/>
    <col min="14" max="14" width="9.28515625" customWidth="1"/>
    <col min="15" max="15" width="13.42578125" style="4" customWidth="1"/>
    <col min="16" max="16" width="9.140625" style="4"/>
  </cols>
  <sheetData>
    <row r="1" spans="1:18" x14ac:dyDescent="0.2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" t="s">
        <v>7</v>
      </c>
      <c r="Q1" t="s">
        <v>8</v>
      </c>
      <c r="R1" t="s">
        <v>134</v>
      </c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">
        <f>MAX(H5:H71)</f>
        <v>9.9</v>
      </c>
      <c r="Q2">
        <f>MIN(J5:J71)</f>
        <v>93.4</v>
      </c>
      <c r="R2" s="3">
        <f>MIN(L5:L36)</f>
        <v>7.7</v>
      </c>
    </row>
    <row r="3" spans="1:18" ht="64.5" customHeight="1" x14ac:dyDescent="0.2">
      <c r="A3" s="46" t="s">
        <v>9</v>
      </c>
      <c r="B3" s="48" t="s">
        <v>25</v>
      </c>
      <c r="C3" s="49" t="s">
        <v>5</v>
      </c>
      <c r="D3" s="48" t="s">
        <v>0</v>
      </c>
      <c r="E3" s="51" t="s">
        <v>6</v>
      </c>
      <c r="F3" s="40" t="s">
        <v>137</v>
      </c>
      <c r="G3" s="40"/>
      <c r="H3" s="40" t="s">
        <v>24</v>
      </c>
      <c r="I3" s="40"/>
      <c r="J3" s="40" t="s">
        <v>138</v>
      </c>
      <c r="K3" s="40"/>
      <c r="L3" s="41" t="s">
        <v>135</v>
      </c>
      <c r="M3" s="53"/>
      <c r="N3" s="41" t="s">
        <v>2</v>
      </c>
      <c r="O3" s="40" t="s">
        <v>3</v>
      </c>
    </row>
    <row r="4" spans="1:18" ht="29.25" customHeight="1" x14ac:dyDescent="0.2">
      <c r="A4" s="47"/>
      <c r="B4" s="43"/>
      <c r="C4" s="50"/>
      <c r="D4" s="43"/>
      <c r="E4" s="52"/>
      <c r="F4" s="7" t="s">
        <v>1</v>
      </c>
      <c r="G4" s="8" t="s">
        <v>4</v>
      </c>
      <c r="H4" s="7" t="s">
        <v>1</v>
      </c>
      <c r="I4" s="8" t="s">
        <v>4</v>
      </c>
      <c r="J4" s="7" t="s">
        <v>1</v>
      </c>
      <c r="K4" s="8" t="s">
        <v>4</v>
      </c>
      <c r="L4" s="7" t="s">
        <v>1</v>
      </c>
      <c r="M4" s="8" t="s">
        <v>4</v>
      </c>
      <c r="N4" s="42"/>
      <c r="O4" s="48"/>
    </row>
    <row r="5" spans="1:18" ht="15.75" customHeight="1" x14ac:dyDescent="0.25">
      <c r="A5" s="9">
        <v>1</v>
      </c>
      <c r="B5" s="17">
        <v>18</v>
      </c>
      <c r="C5" s="34">
        <v>9</v>
      </c>
      <c r="D5" s="17" t="s">
        <v>80</v>
      </c>
      <c r="E5" s="18">
        <v>39053</v>
      </c>
      <c r="F5" s="13">
        <v>11</v>
      </c>
      <c r="G5" s="14">
        <f t="shared" ref="G5:G36" si="0">20*F5/58</f>
        <v>3.7931034482758621</v>
      </c>
      <c r="H5" s="15">
        <v>9</v>
      </c>
      <c r="I5" s="14">
        <f t="shared" ref="I5:I36" si="1">30*H5/10</f>
        <v>27</v>
      </c>
      <c r="J5" s="9">
        <v>93.4</v>
      </c>
      <c r="K5" s="14">
        <f t="shared" ref="K5:K36" si="2">30*$Q$2/J5</f>
        <v>29.999999999999996</v>
      </c>
      <c r="L5" s="16">
        <v>9.1999999999999993</v>
      </c>
      <c r="M5" s="16">
        <f t="shared" ref="M5:M36" si="3">20*$R$2/L5</f>
        <v>16.739130434782609</v>
      </c>
      <c r="N5" s="16">
        <f t="shared" ref="N5:N36" si="4">K5+I5+G5+M5</f>
        <v>77.532233883058467</v>
      </c>
      <c r="O5" s="9"/>
    </row>
    <row r="6" spans="1:18" ht="15.75" customHeight="1" x14ac:dyDescent="0.25">
      <c r="A6" s="9">
        <v>2</v>
      </c>
      <c r="B6" s="17">
        <v>4</v>
      </c>
      <c r="C6" s="34">
        <v>9</v>
      </c>
      <c r="D6" s="17" t="s">
        <v>74</v>
      </c>
      <c r="E6" s="18">
        <v>39201</v>
      </c>
      <c r="F6" s="13">
        <v>21.5</v>
      </c>
      <c r="G6" s="14">
        <f t="shared" si="0"/>
        <v>7.4137931034482758</v>
      </c>
      <c r="H6" s="15">
        <v>9.9</v>
      </c>
      <c r="I6" s="14">
        <f t="shared" si="1"/>
        <v>29.7</v>
      </c>
      <c r="J6" s="9">
        <v>124.5</v>
      </c>
      <c r="K6" s="14">
        <f t="shared" si="2"/>
        <v>22.506024096385541</v>
      </c>
      <c r="L6" s="16">
        <v>8.6999999999999993</v>
      </c>
      <c r="M6" s="16">
        <f t="shared" si="3"/>
        <v>17.701149425287358</v>
      </c>
      <c r="N6" s="16">
        <f t="shared" si="4"/>
        <v>77.320966625121173</v>
      </c>
      <c r="O6" s="9"/>
    </row>
    <row r="7" spans="1:18" ht="15.75" customHeight="1" x14ac:dyDescent="0.25">
      <c r="A7" s="9">
        <v>3</v>
      </c>
      <c r="B7" s="10">
        <v>2</v>
      </c>
      <c r="C7" s="56">
        <v>10</v>
      </c>
      <c r="D7" s="11" t="s">
        <v>14</v>
      </c>
      <c r="E7" s="12">
        <v>38735</v>
      </c>
      <c r="F7" s="13">
        <v>25.5</v>
      </c>
      <c r="G7" s="14">
        <f t="shared" si="0"/>
        <v>8.7931034482758612</v>
      </c>
      <c r="H7" s="15">
        <v>8.3000000000000007</v>
      </c>
      <c r="I7" s="14">
        <f t="shared" si="1"/>
        <v>24.900000000000002</v>
      </c>
      <c r="J7" s="9">
        <v>119.6</v>
      </c>
      <c r="K7" s="14">
        <f t="shared" si="2"/>
        <v>23.42809364548495</v>
      </c>
      <c r="L7" s="16">
        <v>7.7</v>
      </c>
      <c r="M7" s="16">
        <f t="shared" si="3"/>
        <v>20</v>
      </c>
      <c r="N7" s="16">
        <f t="shared" si="4"/>
        <v>77.121197093760813</v>
      </c>
      <c r="O7" s="9"/>
    </row>
    <row r="8" spans="1:18" ht="15.75" customHeight="1" x14ac:dyDescent="0.25">
      <c r="A8" s="9">
        <v>4</v>
      </c>
      <c r="B8" s="10">
        <v>2</v>
      </c>
      <c r="C8" s="56">
        <v>10</v>
      </c>
      <c r="D8" s="11" t="s">
        <v>72</v>
      </c>
      <c r="E8" s="12">
        <v>38663</v>
      </c>
      <c r="F8" s="13">
        <v>15.5</v>
      </c>
      <c r="G8" s="14">
        <f t="shared" si="0"/>
        <v>5.3448275862068968</v>
      </c>
      <c r="H8" s="15">
        <v>8.8000000000000007</v>
      </c>
      <c r="I8" s="14">
        <f t="shared" si="1"/>
        <v>26.4</v>
      </c>
      <c r="J8" s="9">
        <v>98.5</v>
      </c>
      <c r="K8" s="14">
        <f t="shared" si="2"/>
        <v>28.446700507614214</v>
      </c>
      <c r="L8" s="16">
        <v>9.1999999999999993</v>
      </c>
      <c r="M8" s="16">
        <f t="shared" si="3"/>
        <v>16.739130434782609</v>
      </c>
      <c r="N8" s="16">
        <f t="shared" si="4"/>
        <v>76.930658528603715</v>
      </c>
      <c r="O8" s="9"/>
    </row>
    <row r="9" spans="1:18" ht="15.75" customHeight="1" x14ac:dyDescent="0.25">
      <c r="A9" s="9">
        <v>5</v>
      </c>
      <c r="B9" s="17">
        <v>36</v>
      </c>
      <c r="C9" s="34">
        <v>10</v>
      </c>
      <c r="D9" s="17" t="s">
        <v>18</v>
      </c>
      <c r="E9" s="18">
        <v>38877</v>
      </c>
      <c r="F9" s="13">
        <v>25</v>
      </c>
      <c r="G9" s="14">
        <f t="shared" si="0"/>
        <v>8.6206896551724146</v>
      </c>
      <c r="H9" s="15">
        <v>8.1</v>
      </c>
      <c r="I9" s="14">
        <f t="shared" si="1"/>
        <v>24.3</v>
      </c>
      <c r="J9" s="9">
        <v>114</v>
      </c>
      <c r="K9" s="14">
        <f t="shared" si="2"/>
        <v>24.578947368421051</v>
      </c>
      <c r="L9" s="16">
        <v>8</v>
      </c>
      <c r="M9" s="16">
        <f t="shared" si="3"/>
        <v>19.25</v>
      </c>
      <c r="N9" s="16">
        <f t="shared" si="4"/>
        <v>76.749637023593465</v>
      </c>
      <c r="O9" s="9"/>
    </row>
    <row r="10" spans="1:18" ht="15.75" customHeight="1" x14ac:dyDescent="0.25">
      <c r="A10" s="9">
        <v>6</v>
      </c>
      <c r="B10" s="17">
        <v>7</v>
      </c>
      <c r="C10" s="34">
        <v>11</v>
      </c>
      <c r="D10" s="17" t="s">
        <v>75</v>
      </c>
      <c r="E10" s="18">
        <v>38580</v>
      </c>
      <c r="F10" s="13">
        <v>26</v>
      </c>
      <c r="G10" s="14">
        <f t="shared" si="0"/>
        <v>8.9655172413793096</v>
      </c>
      <c r="H10" s="15">
        <v>6.5</v>
      </c>
      <c r="I10" s="14">
        <f t="shared" si="1"/>
        <v>19.5</v>
      </c>
      <c r="J10" s="9">
        <v>93.9</v>
      </c>
      <c r="K10" s="14">
        <f t="shared" si="2"/>
        <v>29.840255591054312</v>
      </c>
      <c r="L10" s="16">
        <v>8.6</v>
      </c>
      <c r="M10" s="16">
        <f t="shared" si="3"/>
        <v>17.906976744186046</v>
      </c>
      <c r="N10" s="16">
        <f t="shared" si="4"/>
        <v>76.212749576619672</v>
      </c>
      <c r="O10" s="9"/>
    </row>
    <row r="11" spans="1:18" ht="15.75" customHeight="1" x14ac:dyDescent="0.25">
      <c r="A11" s="9">
        <v>7</v>
      </c>
      <c r="B11" s="17">
        <v>45</v>
      </c>
      <c r="C11" s="34">
        <v>9</v>
      </c>
      <c r="D11" s="17" t="s">
        <v>87</v>
      </c>
      <c r="E11" s="18">
        <v>39361</v>
      </c>
      <c r="F11" s="13">
        <v>20.5</v>
      </c>
      <c r="G11" s="14">
        <f t="shared" si="0"/>
        <v>7.068965517241379</v>
      </c>
      <c r="H11" s="15">
        <v>8.1</v>
      </c>
      <c r="I11" s="14">
        <f t="shared" si="1"/>
        <v>24.3</v>
      </c>
      <c r="J11" s="15">
        <v>118.7</v>
      </c>
      <c r="K11" s="14">
        <f t="shared" si="2"/>
        <v>23.605728727885424</v>
      </c>
      <c r="L11" s="16">
        <v>7.9</v>
      </c>
      <c r="M11" s="16">
        <f t="shared" si="3"/>
        <v>19.49367088607595</v>
      </c>
      <c r="N11" s="16">
        <f t="shared" si="4"/>
        <v>74.468365131202759</v>
      </c>
      <c r="O11" s="9"/>
    </row>
    <row r="12" spans="1:18" ht="15.75" customHeight="1" x14ac:dyDescent="0.25">
      <c r="A12" s="9">
        <v>8</v>
      </c>
      <c r="B12" s="19">
        <v>50</v>
      </c>
      <c r="C12" s="35">
        <v>11</v>
      </c>
      <c r="D12" s="19" t="s">
        <v>91</v>
      </c>
      <c r="E12" s="20">
        <v>38700</v>
      </c>
      <c r="F12" s="13">
        <v>23</v>
      </c>
      <c r="G12" s="14">
        <f t="shared" si="0"/>
        <v>7.931034482758621</v>
      </c>
      <c r="H12" s="15">
        <v>8.6999999999999993</v>
      </c>
      <c r="I12" s="14">
        <f t="shared" si="1"/>
        <v>26.1</v>
      </c>
      <c r="J12" s="9">
        <v>134.6</v>
      </c>
      <c r="K12" s="14">
        <f t="shared" si="2"/>
        <v>20.817236255572066</v>
      </c>
      <c r="L12" s="16">
        <v>8.1</v>
      </c>
      <c r="M12" s="16">
        <f t="shared" si="3"/>
        <v>19.012345679012345</v>
      </c>
      <c r="N12" s="16">
        <f t="shared" si="4"/>
        <v>73.860616417343024</v>
      </c>
      <c r="O12" s="9"/>
    </row>
    <row r="13" spans="1:18" ht="15.75" customHeight="1" x14ac:dyDescent="0.25">
      <c r="A13" s="9">
        <v>9</v>
      </c>
      <c r="B13" s="17">
        <v>45</v>
      </c>
      <c r="C13" s="34">
        <v>10</v>
      </c>
      <c r="D13" s="17" t="s">
        <v>89</v>
      </c>
      <c r="E13" s="18">
        <v>38937</v>
      </c>
      <c r="F13" s="13">
        <v>23.5</v>
      </c>
      <c r="G13" s="14">
        <f t="shared" si="0"/>
        <v>8.1034482758620694</v>
      </c>
      <c r="H13" s="15">
        <v>8.5</v>
      </c>
      <c r="I13" s="14">
        <f t="shared" si="1"/>
        <v>25.5</v>
      </c>
      <c r="J13" s="15">
        <v>130.1</v>
      </c>
      <c r="K13" s="14">
        <f t="shared" si="2"/>
        <v>21.537279016141429</v>
      </c>
      <c r="L13" s="16">
        <v>8.3000000000000007</v>
      </c>
      <c r="M13" s="16">
        <f t="shared" si="3"/>
        <v>18.554216867469879</v>
      </c>
      <c r="N13" s="16">
        <f t="shared" si="4"/>
        <v>73.69494415947338</v>
      </c>
      <c r="O13" s="9"/>
    </row>
    <row r="14" spans="1:18" ht="15.75" customHeight="1" x14ac:dyDescent="0.25">
      <c r="A14" s="9">
        <v>10</v>
      </c>
      <c r="B14" s="17">
        <v>5</v>
      </c>
      <c r="C14" s="34">
        <v>10</v>
      </c>
      <c r="D14" s="17" t="s">
        <v>15</v>
      </c>
      <c r="E14" s="18">
        <v>38995</v>
      </c>
      <c r="F14" s="13">
        <v>21.5</v>
      </c>
      <c r="G14" s="14">
        <f t="shared" si="0"/>
        <v>7.4137931034482758</v>
      </c>
      <c r="H14" s="15">
        <v>8.3000000000000007</v>
      </c>
      <c r="I14" s="14">
        <f t="shared" si="1"/>
        <v>24.900000000000002</v>
      </c>
      <c r="J14" s="9">
        <v>129.30000000000001</v>
      </c>
      <c r="K14" s="14">
        <f t="shared" si="2"/>
        <v>21.670533642691414</v>
      </c>
      <c r="L14" s="16">
        <v>8.3000000000000007</v>
      </c>
      <c r="M14" s="16">
        <f t="shared" si="3"/>
        <v>18.554216867469879</v>
      </c>
      <c r="N14" s="16">
        <f t="shared" si="4"/>
        <v>72.538543613609576</v>
      </c>
      <c r="O14" s="9"/>
    </row>
    <row r="15" spans="1:18" ht="15.75" customHeight="1" x14ac:dyDescent="0.25">
      <c r="A15" s="9">
        <v>11</v>
      </c>
      <c r="B15" s="17">
        <v>30</v>
      </c>
      <c r="C15" s="34">
        <v>9</v>
      </c>
      <c r="D15" s="17" t="s">
        <v>85</v>
      </c>
      <c r="E15" s="18">
        <v>39273</v>
      </c>
      <c r="F15" s="13">
        <v>21</v>
      </c>
      <c r="G15" s="14">
        <f t="shared" si="0"/>
        <v>7.2413793103448274</v>
      </c>
      <c r="H15" s="15">
        <v>8.6</v>
      </c>
      <c r="I15" s="14">
        <f t="shared" si="1"/>
        <v>25.8</v>
      </c>
      <c r="J15" s="9">
        <v>133.5</v>
      </c>
      <c r="K15" s="14">
        <f t="shared" si="2"/>
        <v>20.988764044943821</v>
      </c>
      <c r="L15" s="16">
        <v>8.8000000000000007</v>
      </c>
      <c r="M15" s="16">
        <f t="shared" si="3"/>
        <v>17.5</v>
      </c>
      <c r="N15" s="16">
        <f t="shared" si="4"/>
        <v>71.530143355288644</v>
      </c>
      <c r="O15" s="9"/>
    </row>
    <row r="16" spans="1:18" ht="15.75" customHeight="1" x14ac:dyDescent="0.25">
      <c r="A16" s="9">
        <v>12</v>
      </c>
      <c r="B16" s="17">
        <v>15</v>
      </c>
      <c r="C16" s="34">
        <v>10</v>
      </c>
      <c r="D16" s="17" t="s">
        <v>16</v>
      </c>
      <c r="E16" s="18">
        <v>38976</v>
      </c>
      <c r="F16" s="13">
        <v>20</v>
      </c>
      <c r="G16" s="14">
        <f t="shared" si="0"/>
        <v>6.8965517241379306</v>
      </c>
      <c r="H16" s="15">
        <v>8.1</v>
      </c>
      <c r="I16" s="14">
        <f t="shared" si="1"/>
        <v>24.3</v>
      </c>
      <c r="J16" s="15">
        <v>120.5</v>
      </c>
      <c r="K16" s="14">
        <f t="shared" si="2"/>
        <v>23.25311203319502</v>
      </c>
      <c r="L16" s="16">
        <v>9.1</v>
      </c>
      <c r="M16" s="16">
        <f t="shared" si="3"/>
        <v>16.923076923076923</v>
      </c>
      <c r="N16" s="16">
        <f t="shared" si="4"/>
        <v>71.372740680409876</v>
      </c>
      <c r="O16" s="9"/>
    </row>
    <row r="17" spans="1:15" ht="15.75" customHeight="1" x14ac:dyDescent="0.25">
      <c r="A17" s="9">
        <v>13</v>
      </c>
      <c r="B17" s="21" t="s">
        <v>10</v>
      </c>
      <c r="C17" s="35">
        <v>11</v>
      </c>
      <c r="D17" s="19" t="s">
        <v>95</v>
      </c>
      <c r="E17" s="20">
        <v>38929</v>
      </c>
      <c r="F17" s="13">
        <v>21.5</v>
      </c>
      <c r="G17" s="14">
        <f t="shared" si="0"/>
        <v>7.4137931034482758</v>
      </c>
      <c r="H17" s="15">
        <v>8.9</v>
      </c>
      <c r="I17" s="14">
        <f t="shared" si="1"/>
        <v>26.7</v>
      </c>
      <c r="J17" s="15">
        <v>144.80000000000001</v>
      </c>
      <c r="K17" s="14">
        <f t="shared" si="2"/>
        <v>19.350828729281766</v>
      </c>
      <c r="L17" s="16">
        <v>9</v>
      </c>
      <c r="M17" s="16">
        <f t="shared" si="3"/>
        <v>17.111111111111111</v>
      </c>
      <c r="N17" s="16">
        <f t="shared" si="4"/>
        <v>70.575732943841146</v>
      </c>
      <c r="O17" s="9"/>
    </row>
    <row r="18" spans="1:15" ht="15.75" customHeight="1" x14ac:dyDescent="0.25">
      <c r="A18" s="9">
        <v>14</v>
      </c>
      <c r="B18" s="17">
        <v>17</v>
      </c>
      <c r="C18" s="34">
        <v>9</v>
      </c>
      <c r="D18" s="17" t="s">
        <v>79</v>
      </c>
      <c r="E18" s="18">
        <v>39192</v>
      </c>
      <c r="F18" s="13">
        <v>18.5</v>
      </c>
      <c r="G18" s="14">
        <f t="shared" si="0"/>
        <v>6.3793103448275863</v>
      </c>
      <c r="H18" s="15">
        <v>7.9</v>
      </c>
      <c r="I18" s="14">
        <f t="shared" si="1"/>
        <v>23.7</v>
      </c>
      <c r="J18" s="9">
        <v>134.5</v>
      </c>
      <c r="K18" s="14">
        <f t="shared" si="2"/>
        <v>20.832713754646839</v>
      </c>
      <c r="L18" s="16">
        <v>8.1999999999999993</v>
      </c>
      <c r="M18" s="16">
        <f t="shared" si="3"/>
        <v>18.780487804878049</v>
      </c>
      <c r="N18" s="16">
        <f t="shared" si="4"/>
        <v>69.692511904352472</v>
      </c>
      <c r="O18" s="9"/>
    </row>
    <row r="19" spans="1:15" ht="15.75" customHeight="1" x14ac:dyDescent="0.25">
      <c r="A19" s="9">
        <v>15</v>
      </c>
      <c r="B19" s="17">
        <v>10</v>
      </c>
      <c r="C19" s="34">
        <v>10</v>
      </c>
      <c r="D19" s="17" t="s">
        <v>76</v>
      </c>
      <c r="E19" s="18">
        <v>39156</v>
      </c>
      <c r="F19" s="13">
        <v>15</v>
      </c>
      <c r="G19" s="14">
        <f t="shared" si="0"/>
        <v>5.1724137931034484</v>
      </c>
      <c r="H19" s="15">
        <v>7.9</v>
      </c>
      <c r="I19" s="14">
        <f t="shared" si="1"/>
        <v>23.7</v>
      </c>
      <c r="J19" s="9">
        <v>122.5</v>
      </c>
      <c r="K19" s="14">
        <f t="shared" si="2"/>
        <v>22.873469387755101</v>
      </c>
      <c r="L19" s="16">
        <v>8.6</v>
      </c>
      <c r="M19" s="16">
        <f t="shared" si="3"/>
        <v>17.906976744186046</v>
      </c>
      <c r="N19" s="16">
        <f t="shared" si="4"/>
        <v>69.652859925044595</v>
      </c>
      <c r="O19" s="9"/>
    </row>
    <row r="20" spans="1:15" ht="15.75" customHeight="1" x14ac:dyDescent="0.25">
      <c r="A20" s="9">
        <v>16</v>
      </c>
      <c r="B20" s="17">
        <v>23</v>
      </c>
      <c r="C20" s="34">
        <v>10</v>
      </c>
      <c r="D20" s="17" t="s">
        <v>81</v>
      </c>
      <c r="E20" s="18">
        <v>39039</v>
      </c>
      <c r="F20" s="13">
        <v>22.5</v>
      </c>
      <c r="G20" s="14">
        <f t="shared" si="0"/>
        <v>7.7586206896551726</v>
      </c>
      <c r="H20" s="15">
        <v>7.9</v>
      </c>
      <c r="I20" s="14">
        <f t="shared" si="1"/>
        <v>23.7</v>
      </c>
      <c r="J20" s="9">
        <v>149.30000000000001</v>
      </c>
      <c r="K20" s="14">
        <f t="shared" si="2"/>
        <v>18.767582049564634</v>
      </c>
      <c r="L20" s="16">
        <v>8</v>
      </c>
      <c r="M20" s="16">
        <f t="shared" si="3"/>
        <v>19.25</v>
      </c>
      <c r="N20" s="16">
        <f t="shared" si="4"/>
        <v>69.476202739219815</v>
      </c>
      <c r="O20" s="9"/>
    </row>
    <row r="21" spans="1:15" ht="15.75" customHeight="1" x14ac:dyDescent="0.25">
      <c r="A21" s="9">
        <v>17</v>
      </c>
      <c r="B21" s="9">
        <v>12</v>
      </c>
      <c r="C21" s="22" t="s">
        <v>131</v>
      </c>
      <c r="D21" s="9" t="s">
        <v>101</v>
      </c>
      <c r="E21" s="23">
        <v>39340</v>
      </c>
      <c r="F21" s="9">
        <v>8.5</v>
      </c>
      <c r="G21" s="14">
        <f t="shared" si="0"/>
        <v>2.9310344827586206</v>
      </c>
      <c r="H21" s="9">
        <v>8</v>
      </c>
      <c r="I21" s="14">
        <f t="shared" si="1"/>
        <v>24</v>
      </c>
      <c r="J21" s="9">
        <v>117.1</v>
      </c>
      <c r="K21" s="14">
        <f t="shared" si="2"/>
        <v>23.928266438941076</v>
      </c>
      <c r="L21" s="39">
        <v>8.5</v>
      </c>
      <c r="M21" s="16">
        <f t="shared" si="3"/>
        <v>18.117647058823529</v>
      </c>
      <c r="N21" s="16">
        <f t="shared" si="4"/>
        <v>68.976947980523221</v>
      </c>
      <c r="O21" s="9"/>
    </row>
    <row r="22" spans="1:15" ht="15.75" x14ac:dyDescent="0.25">
      <c r="A22" s="9">
        <v>18</v>
      </c>
      <c r="B22" s="19">
        <v>50</v>
      </c>
      <c r="C22" s="35">
        <v>11</v>
      </c>
      <c r="D22" s="19" t="s">
        <v>92</v>
      </c>
      <c r="E22" s="20">
        <v>38629</v>
      </c>
      <c r="F22" s="13">
        <v>18.5</v>
      </c>
      <c r="G22" s="14">
        <f t="shared" si="0"/>
        <v>6.3793103448275863</v>
      </c>
      <c r="H22" s="15">
        <v>6.4</v>
      </c>
      <c r="I22" s="14">
        <f t="shared" si="1"/>
        <v>19.2</v>
      </c>
      <c r="J22" s="15">
        <v>112.9</v>
      </c>
      <c r="K22" s="14">
        <f t="shared" si="2"/>
        <v>24.818423383525243</v>
      </c>
      <c r="L22" s="16">
        <v>8.4</v>
      </c>
      <c r="M22" s="16">
        <f t="shared" si="3"/>
        <v>18.333333333333332</v>
      </c>
      <c r="N22" s="16">
        <f t="shared" si="4"/>
        <v>68.731067061686161</v>
      </c>
      <c r="O22" s="9"/>
    </row>
    <row r="23" spans="1:15" ht="15.75" x14ac:dyDescent="0.25">
      <c r="A23" s="9">
        <v>19</v>
      </c>
      <c r="B23" s="17">
        <v>25</v>
      </c>
      <c r="C23" s="34">
        <v>11</v>
      </c>
      <c r="D23" s="17" t="s">
        <v>83</v>
      </c>
      <c r="E23" s="18">
        <v>38622</v>
      </c>
      <c r="F23" s="13">
        <v>16</v>
      </c>
      <c r="G23" s="14">
        <f t="shared" si="0"/>
        <v>5.5172413793103452</v>
      </c>
      <c r="H23" s="15">
        <v>8.3000000000000007</v>
      </c>
      <c r="I23" s="14">
        <f t="shared" si="1"/>
        <v>24.900000000000002</v>
      </c>
      <c r="J23" s="15">
        <v>137.9</v>
      </c>
      <c r="K23" s="14">
        <f t="shared" si="2"/>
        <v>20.319071791153007</v>
      </c>
      <c r="L23" s="16">
        <v>8.8000000000000007</v>
      </c>
      <c r="M23" s="16">
        <f t="shared" si="3"/>
        <v>17.5</v>
      </c>
      <c r="N23" s="16">
        <f t="shared" si="4"/>
        <v>68.236313170463362</v>
      </c>
      <c r="O23" s="9"/>
    </row>
    <row r="24" spans="1:15" ht="15.75" x14ac:dyDescent="0.25">
      <c r="A24" s="9">
        <v>20</v>
      </c>
      <c r="B24" s="17">
        <v>16</v>
      </c>
      <c r="C24" s="34">
        <v>9</v>
      </c>
      <c r="D24" s="17" t="s">
        <v>78</v>
      </c>
      <c r="E24" s="18">
        <v>39075</v>
      </c>
      <c r="F24" s="13">
        <v>20.5</v>
      </c>
      <c r="G24" s="14">
        <f t="shared" si="0"/>
        <v>7.068965517241379</v>
      </c>
      <c r="H24" s="15">
        <v>6.8</v>
      </c>
      <c r="I24" s="14">
        <f t="shared" si="1"/>
        <v>20.399999999999999</v>
      </c>
      <c r="J24" s="9">
        <v>133.80000000000001</v>
      </c>
      <c r="K24" s="14">
        <f t="shared" si="2"/>
        <v>20.941704035874437</v>
      </c>
      <c r="L24" s="16">
        <v>8.8000000000000007</v>
      </c>
      <c r="M24" s="16">
        <f t="shared" si="3"/>
        <v>17.5</v>
      </c>
      <c r="N24" s="16">
        <f t="shared" si="4"/>
        <v>65.91066955311581</v>
      </c>
      <c r="O24" s="9"/>
    </row>
    <row r="25" spans="1:15" ht="15.75" x14ac:dyDescent="0.25">
      <c r="A25" s="9">
        <v>21</v>
      </c>
      <c r="B25" s="17">
        <v>29</v>
      </c>
      <c r="C25" s="34">
        <v>10</v>
      </c>
      <c r="D25" s="17" t="s">
        <v>17</v>
      </c>
      <c r="E25" s="18">
        <v>39073</v>
      </c>
      <c r="F25" s="13">
        <v>29.5</v>
      </c>
      <c r="G25" s="14">
        <f t="shared" si="0"/>
        <v>10.172413793103448</v>
      </c>
      <c r="H25" s="15">
        <v>5</v>
      </c>
      <c r="I25" s="14">
        <f t="shared" si="1"/>
        <v>15</v>
      </c>
      <c r="J25" s="15">
        <v>124.2</v>
      </c>
      <c r="K25" s="14">
        <f t="shared" si="2"/>
        <v>22.560386473429951</v>
      </c>
      <c r="L25" s="16">
        <v>8.6</v>
      </c>
      <c r="M25" s="16">
        <f t="shared" si="3"/>
        <v>17.906976744186046</v>
      </c>
      <c r="N25" s="16">
        <f t="shared" si="4"/>
        <v>65.639777010719456</v>
      </c>
      <c r="O25" s="9"/>
    </row>
    <row r="26" spans="1:15" ht="15.75" x14ac:dyDescent="0.25">
      <c r="A26" s="9">
        <v>22</v>
      </c>
      <c r="B26" s="17">
        <v>46</v>
      </c>
      <c r="C26" s="34">
        <v>10</v>
      </c>
      <c r="D26" s="17" t="s">
        <v>90</v>
      </c>
      <c r="E26" s="18">
        <v>38925</v>
      </c>
      <c r="F26" s="13">
        <v>23.5</v>
      </c>
      <c r="G26" s="14">
        <f t="shared" si="0"/>
        <v>8.1034482758620694</v>
      </c>
      <c r="H26" s="15">
        <v>7</v>
      </c>
      <c r="I26" s="14">
        <f t="shared" si="1"/>
        <v>21</v>
      </c>
      <c r="J26" s="9">
        <v>155.6</v>
      </c>
      <c r="K26" s="14">
        <f t="shared" si="2"/>
        <v>18.007712082262213</v>
      </c>
      <c r="L26" s="16">
        <v>8.5</v>
      </c>
      <c r="M26" s="16">
        <f t="shared" si="3"/>
        <v>18.117647058823529</v>
      </c>
      <c r="N26" s="16">
        <f t="shared" si="4"/>
        <v>65.228807416947816</v>
      </c>
      <c r="O26" s="9"/>
    </row>
    <row r="27" spans="1:15" ht="15.75" x14ac:dyDescent="0.25">
      <c r="A27" s="9">
        <v>23</v>
      </c>
      <c r="B27" s="17">
        <v>48</v>
      </c>
      <c r="C27" s="34">
        <v>11</v>
      </c>
      <c r="D27" s="17" t="s">
        <v>19</v>
      </c>
      <c r="E27" s="18">
        <v>38482</v>
      </c>
      <c r="F27" s="13"/>
      <c r="G27" s="14">
        <f t="shared" si="0"/>
        <v>0</v>
      </c>
      <c r="H27" s="15">
        <v>8.6999999999999993</v>
      </c>
      <c r="I27" s="14">
        <f t="shared" si="1"/>
        <v>26.1</v>
      </c>
      <c r="J27" s="9">
        <v>169.5</v>
      </c>
      <c r="K27" s="14">
        <f t="shared" si="2"/>
        <v>16.530973451327434</v>
      </c>
      <c r="L27" s="16">
        <v>8.6</v>
      </c>
      <c r="M27" s="16">
        <f t="shared" si="3"/>
        <v>17.906976744186046</v>
      </c>
      <c r="N27" s="16">
        <f t="shared" si="4"/>
        <v>60.537950195513481</v>
      </c>
      <c r="O27" s="9"/>
    </row>
    <row r="28" spans="1:15" ht="15.75" x14ac:dyDescent="0.25">
      <c r="A28" s="9">
        <v>24</v>
      </c>
      <c r="B28" s="21" t="s">
        <v>10</v>
      </c>
      <c r="C28" s="35">
        <v>10</v>
      </c>
      <c r="D28" s="19" t="s">
        <v>94</v>
      </c>
      <c r="E28" s="20">
        <v>38841</v>
      </c>
      <c r="F28" s="13">
        <v>23.5</v>
      </c>
      <c r="G28" s="14">
        <f t="shared" si="0"/>
        <v>8.1034482758620694</v>
      </c>
      <c r="H28" s="15">
        <v>7.8</v>
      </c>
      <c r="I28" s="14">
        <f t="shared" si="1"/>
        <v>23.4</v>
      </c>
      <c r="J28" s="9">
        <v>160.69999999999999</v>
      </c>
      <c r="K28" s="14">
        <f t="shared" si="2"/>
        <v>17.436216552582454</v>
      </c>
      <c r="L28" s="16">
        <v>13.3</v>
      </c>
      <c r="M28" s="16">
        <f t="shared" si="3"/>
        <v>11.578947368421051</v>
      </c>
      <c r="N28" s="16">
        <f t="shared" si="4"/>
        <v>60.518612196865575</v>
      </c>
      <c r="O28" s="9"/>
    </row>
    <row r="29" spans="1:15" ht="15.75" x14ac:dyDescent="0.25">
      <c r="A29" s="9">
        <v>25</v>
      </c>
      <c r="B29" s="17">
        <v>14</v>
      </c>
      <c r="C29" s="34">
        <v>11</v>
      </c>
      <c r="D29" s="17" t="s">
        <v>77</v>
      </c>
      <c r="E29" s="18">
        <v>38743</v>
      </c>
      <c r="F29" s="13">
        <v>20</v>
      </c>
      <c r="G29" s="14">
        <f t="shared" si="0"/>
        <v>6.8965517241379306</v>
      </c>
      <c r="H29" s="15">
        <v>6</v>
      </c>
      <c r="I29" s="14">
        <f t="shared" si="1"/>
        <v>18</v>
      </c>
      <c r="J29" s="9">
        <v>166.1</v>
      </c>
      <c r="K29" s="14">
        <f t="shared" si="2"/>
        <v>16.869355809753163</v>
      </c>
      <c r="L29" s="16">
        <v>8.4</v>
      </c>
      <c r="M29" s="16">
        <f t="shared" si="3"/>
        <v>18.333333333333332</v>
      </c>
      <c r="N29" s="16">
        <f t="shared" si="4"/>
        <v>60.099240867224424</v>
      </c>
      <c r="O29" s="9"/>
    </row>
    <row r="30" spans="1:15" ht="15.75" x14ac:dyDescent="0.25">
      <c r="A30" s="9">
        <v>26</v>
      </c>
      <c r="B30" s="17">
        <v>29</v>
      </c>
      <c r="C30" s="34">
        <v>10</v>
      </c>
      <c r="D30" s="17" t="s">
        <v>84</v>
      </c>
      <c r="E30" s="18">
        <v>38794</v>
      </c>
      <c r="F30" s="13">
        <v>22</v>
      </c>
      <c r="G30" s="14">
        <f t="shared" si="0"/>
        <v>7.5862068965517242</v>
      </c>
      <c r="H30" s="15">
        <v>6</v>
      </c>
      <c r="I30" s="14">
        <f t="shared" si="1"/>
        <v>18</v>
      </c>
      <c r="J30" s="9">
        <v>169.7</v>
      </c>
      <c r="K30" s="14">
        <f t="shared" si="2"/>
        <v>16.511490866234531</v>
      </c>
      <c r="L30" s="16">
        <v>9.4</v>
      </c>
      <c r="M30" s="16">
        <f t="shared" si="3"/>
        <v>16.382978723404253</v>
      </c>
      <c r="N30" s="16">
        <f t="shared" si="4"/>
        <v>58.480676486190504</v>
      </c>
      <c r="O30" s="9"/>
    </row>
    <row r="31" spans="1:15" ht="15.75" x14ac:dyDescent="0.25">
      <c r="A31" s="9">
        <v>27</v>
      </c>
      <c r="B31" s="17">
        <v>36</v>
      </c>
      <c r="C31" s="34">
        <v>9</v>
      </c>
      <c r="D31" s="17" t="s">
        <v>132</v>
      </c>
      <c r="E31" s="18">
        <v>38893</v>
      </c>
      <c r="F31" s="13">
        <v>15</v>
      </c>
      <c r="G31" s="14">
        <f t="shared" si="0"/>
        <v>5.1724137931034484</v>
      </c>
      <c r="H31" s="15">
        <v>6.9</v>
      </c>
      <c r="I31" s="14">
        <f t="shared" si="1"/>
        <v>20.7</v>
      </c>
      <c r="J31" s="15">
        <v>196.9</v>
      </c>
      <c r="K31" s="14">
        <f t="shared" si="2"/>
        <v>14.230573895378365</v>
      </c>
      <c r="L31" s="16">
        <v>8.6</v>
      </c>
      <c r="M31" s="16">
        <f t="shared" si="3"/>
        <v>17.906976744186046</v>
      </c>
      <c r="N31" s="16">
        <f t="shared" si="4"/>
        <v>58.009964432667864</v>
      </c>
      <c r="O31" s="9"/>
    </row>
    <row r="32" spans="1:15" ht="15.75" x14ac:dyDescent="0.25">
      <c r="A32" s="9">
        <v>28</v>
      </c>
      <c r="B32" s="17">
        <v>51</v>
      </c>
      <c r="C32" s="34">
        <v>10</v>
      </c>
      <c r="D32" s="17" t="s">
        <v>93</v>
      </c>
      <c r="E32" s="18">
        <v>38778</v>
      </c>
      <c r="F32" s="13">
        <v>13</v>
      </c>
      <c r="G32" s="14">
        <f t="shared" si="0"/>
        <v>4.4827586206896548</v>
      </c>
      <c r="H32" s="15">
        <v>3.2</v>
      </c>
      <c r="I32" s="14">
        <f t="shared" si="1"/>
        <v>9.6</v>
      </c>
      <c r="J32" s="9">
        <v>111.4</v>
      </c>
      <c r="K32" s="14">
        <f t="shared" si="2"/>
        <v>25.152603231597844</v>
      </c>
      <c r="L32" s="16">
        <v>8.4</v>
      </c>
      <c r="M32" s="16">
        <f t="shared" si="3"/>
        <v>18.333333333333332</v>
      </c>
      <c r="N32" s="16">
        <f t="shared" si="4"/>
        <v>57.568695185620825</v>
      </c>
      <c r="O32" s="9"/>
    </row>
    <row r="33" spans="1:15" ht="15.75" x14ac:dyDescent="0.25">
      <c r="A33" s="9">
        <v>29</v>
      </c>
      <c r="B33" s="17">
        <v>43</v>
      </c>
      <c r="C33" s="34">
        <v>9</v>
      </c>
      <c r="D33" s="17" t="s">
        <v>86</v>
      </c>
      <c r="E33" s="18">
        <v>39413</v>
      </c>
      <c r="F33" s="13">
        <v>18</v>
      </c>
      <c r="G33" s="14">
        <f t="shared" si="0"/>
        <v>6.2068965517241379</v>
      </c>
      <c r="H33" s="15">
        <v>4.7</v>
      </c>
      <c r="I33" s="14">
        <f t="shared" si="1"/>
        <v>14.1</v>
      </c>
      <c r="J33" s="9">
        <v>143.19999999999999</v>
      </c>
      <c r="K33" s="14">
        <f t="shared" si="2"/>
        <v>19.567039106145252</v>
      </c>
      <c r="L33" s="16">
        <v>8.8000000000000007</v>
      </c>
      <c r="M33" s="16">
        <f t="shared" si="3"/>
        <v>17.5</v>
      </c>
      <c r="N33" s="16">
        <f t="shared" si="4"/>
        <v>57.373935657869389</v>
      </c>
      <c r="O33" s="9"/>
    </row>
    <row r="34" spans="1:15" ht="15.75" x14ac:dyDescent="0.25">
      <c r="A34" s="9">
        <v>30</v>
      </c>
      <c r="B34" s="17">
        <v>25</v>
      </c>
      <c r="C34" s="34">
        <v>11</v>
      </c>
      <c r="D34" s="17" t="s">
        <v>82</v>
      </c>
      <c r="E34" s="18">
        <v>38371</v>
      </c>
      <c r="F34" s="13">
        <v>11.5</v>
      </c>
      <c r="G34" s="14">
        <f t="shared" si="0"/>
        <v>3.9655172413793105</v>
      </c>
      <c r="H34" s="15">
        <v>7.6</v>
      </c>
      <c r="I34" s="14">
        <f t="shared" si="1"/>
        <v>22.8</v>
      </c>
      <c r="J34" s="9">
        <v>236.3</v>
      </c>
      <c r="K34" s="14">
        <f t="shared" si="2"/>
        <v>11.857807871349978</v>
      </c>
      <c r="L34" s="16">
        <v>9.3000000000000007</v>
      </c>
      <c r="M34" s="16">
        <f t="shared" si="3"/>
        <v>16.559139784946236</v>
      </c>
      <c r="N34" s="16">
        <f t="shared" si="4"/>
        <v>55.18246489767553</v>
      </c>
      <c r="O34" s="9"/>
    </row>
    <row r="35" spans="1:15" ht="15.75" x14ac:dyDescent="0.25">
      <c r="A35" s="9">
        <v>31</v>
      </c>
      <c r="B35" s="17">
        <v>45</v>
      </c>
      <c r="C35" s="34">
        <v>9</v>
      </c>
      <c r="D35" s="17" t="s">
        <v>88</v>
      </c>
      <c r="E35" s="18">
        <v>39294</v>
      </c>
      <c r="F35" s="13">
        <v>18.5</v>
      </c>
      <c r="G35" s="14">
        <f t="shared" si="0"/>
        <v>6.3793103448275863</v>
      </c>
      <c r="H35" s="15">
        <v>5.3</v>
      </c>
      <c r="I35" s="14">
        <f t="shared" si="1"/>
        <v>15.9</v>
      </c>
      <c r="J35" s="15">
        <v>193.1</v>
      </c>
      <c r="K35" s="14">
        <f t="shared" si="2"/>
        <v>14.510616261004662</v>
      </c>
      <c r="L35" s="16">
        <v>8.4</v>
      </c>
      <c r="M35" s="16">
        <f t="shared" si="3"/>
        <v>18.333333333333332</v>
      </c>
      <c r="N35" s="16">
        <f t="shared" si="4"/>
        <v>55.123259939165578</v>
      </c>
      <c r="O35" s="9"/>
    </row>
    <row r="36" spans="1:15" ht="15.75" x14ac:dyDescent="0.25">
      <c r="A36" s="9">
        <v>32</v>
      </c>
      <c r="B36" s="17">
        <v>3</v>
      </c>
      <c r="C36" s="34">
        <v>9</v>
      </c>
      <c r="D36" s="17" t="s">
        <v>73</v>
      </c>
      <c r="E36" s="18">
        <v>39190</v>
      </c>
      <c r="F36" s="13">
        <v>24.5</v>
      </c>
      <c r="G36" s="14">
        <f t="shared" si="0"/>
        <v>8.4482758620689662</v>
      </c>
      <c r="H36" s="15">
        <v>5.0999999999999996</v>
      </c>
      <c r="I36" s="14">
        <f t="shared" si="1"/>
        <v>15.3</v>
      </c>
      <c r="J36" s="15">
        <v>156</v>
      </c>
      <c r="K36" s="14">
        <f t="shared" si="2"/>
        <v>17.96153846153846</v>
      </c>
      <c r="L36" s="14">
        <v>13.5</v>
      </c>
      <c r="M36" s="14">
        <f t="shared" si="3"/>
        <v>11.407407407407407</v>
      </c>
      <c r="N36" s="16">
        <f t="shared" si="4"/>
        <v>53.117221731014837</v>
      </c>
      <c r="O36" s="9"/>
    </row>
    <row r="37" spans="1:15" x14ac:dyDescent="0.2">
      <c r="C37" s="2"/>
    </row>
    <row r="38" spans="1:15" x14ac:dyDescent="0.2">
      <c r="C38" s="2"/>
    </row>
    <row r="39" spans="1:15" x14ac:dyDescent="0.2">
      <c r="C39" s="2"/>
    </row>
    <row r="40" spans="1:15" x14ac:dyDescent="0.2">
      <c r="C40" s="2"/>
    </row>
    <row r="41" spans="1:15" x14ac:dyDescent="0.2">
      <c r="C41" s="2"/>
    </row>
    <row r="42" spans="1:15" x14ac:dyDescent="0.2">
      <c r="C42" s="2"/>
    </row>
    <row r="43" spans="1:15" x14ac:dyDescent="0.2">
      <c r="C43" s="2"/>
    </row>
    <row r="44" spans="1:15" x14ac:dyDescent="0.2">
      <c r="C44" s="2"/>
    </row>
    <row r="45" spans="1:15" x14ac:dyDescent="0.2">
      <c r="C45" s="2"/>
    </row>
    <row r="46" spans="1:15" x14ac:dyDescent="0.2">
      <c r="C46" s="2"/>
    </row>
    <row r="47" spans="1:15" x14ac:dyDescent="0.2">
      <c r="C47" s="2"/>
    </row>
    <row r="48" spans="1:15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</sheetData>
  <sortState ref="B5:N36">
    <sortCondition descending="1" ref="N5"/>
  </sortState>
  <mergeCells count="12">
    <mergeCell ref="J3:K3"/>
    <mergeCell ref="N3:N4"/>
    <mergeCell ref="O3:O4"/>
    <mergeCell ref="A1:O2"/>
    <mergeCell ref="A3:A4"/>
    <mergeCell ref="B3:B4"/>
    <mergeCell ref="C3:C4"/>
    <mergeCell ref="D3:D4"/>
    <mergeCell ref="E3:E4"/>
    <mergeCell ref="F3:G3"/>
    <mergeCell ref="H3:I3"/>
    <mergeCell ref="L3:M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6"/>
  <sheetViews>
    <sheetView topLeftCell="C1" zoomScaleNormal="100" workbookViewId="0">
      <pane ySplit="4" topLeftCell="A5" activePane="bottomLeft" state="frozen"/>
      <selection activeCell="B1" sqref="B1"/>
      <selection pane="bottomLeft" activeCell="D10" sqref="D10"/>
    </sheetView>
  </sheetViews>
  <sheetFormatPr defaultRowHeight="12.75" x14ac:dyDescent="0.2"/>
  <cols>
    <col min="1" max="1" width="12" customWidth="1"/>
    <col min="2" max="2" width="7.42578125" customWidth="1"/>
    <col min="3" max="3" width="9.7109375" style="1" customWidth="1"/>
    <col min="4" max="4" width="40.28515625" customWidth="1"/>
    <col min="5" max="5" width="13.85546875" style="5" customWidth="1"/>
    <col min="6" max="9" width="12" customWidth="1"/>
    <col min="10" max="10" width="10.5703125" customWidth="1"/>
    <col min="11" max="13" width="10.140625" customWidth="1"/>
    <col min="14" max="14" width="9.28515625" customWidth="1"/>
    <col min="15" max="15" width="14.85546875" style="4" customWidth="1"/>
    <col min="16" max="16" width="9.140625" style="4"/>
  </cols>
  <sheetData>
    <row r="1" spans="1:18" x14ac:dyDescent="0.2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" t="s">
        <v>7</v>
      </c>
      <c r="Q1" t="s">
        <v>8</v>
      </c>
      <c r="R1" t="s">
        <v>134</v>
      </c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">
        <f>MAX(H5:H47)</f>
        <v>9.1</v>
      </c>
      <c r="Q2">
        <f>MIN(J5:J47)</f>
        <v>65.2</v>
      </c>
      <c r="R2" s="3">
        <f>MIN(L5:L32)</f>
        <v>7.2</v>
      </c>
    </row>
    <row r="3" spans="1:18" ht="64.5" customHeight="1" x14ac:dyDescent="0.2">
      <c r="A3" s="46" t="s">
        <v>9</v>
      </c>
      <c r="B3" s="48" t="s">
        <v>25</v>
      </c>
      <c r="C3" s="49" t="s">
        <v>5</v>
      </c>
      <c r="D3" s="48" t="s">
        <v>0</v>
      </c>
      <c r="E3" s="54" t="s">
        <v>6</v>
      </c>
      <c r="F3" s="40" t="s">
        <v>137</v>
      </c>
      <c r="G3" s="40"/>
      <c r="H3" s="40" t="s">
        <v>24</v>
      </c>
      <c r="I3" s="40"/>
      <c r="J3" s="40" t="s">
        <v>138</v>
      </c>
      <c r="K3" s="40"/>
      <c r="L3" s="41" t="s">
        <v>135</v>
      </c>
      <c r="M3" s="53"/>
      <c r="N3" s="41" t="s">
        <v>2</v>
      </c>
      <c r="O3" s="40" t="s">
        <v>3</v>
      </c>
    </row>
    <row r="4" spans="1:18" ht="29.25" customHeight="1" x14ac:dyDescent="0.2">
      <c r="A4" s="47"/>
      <c r="B4" s="43"/>
      <c r="C4" s="50"/>
      <c r="D4" s="43"/>
      <c r="E4" s="55"/>
      <c r="F4" s="7" t="s">
        <v>1</v>
      </c>
      <c r="G4" s="8" t="s">
        <v>4</v>
      </c>
      <c r="H4" s="7" t="s">
        <v>1</v>
      </c>
      <c r="I4" s="8" t="s">
        <v>4</v>
      </c>
      <c r="J4" s="7" t="s">
        <v>1</v>
      </c>
      <c r="K4" s="8" t="s">
        <v>4</v>
      </c>
      <c r="L4" s="7" t="s">
        <v>1</v>
      </c>
      <c r="M4" s="8" t="s">
        <v>4</v>
      </c>
      <c r="N4" s="42"/>
      <c r="O4" s="48"/>
    </row>
    <row r="5" spans="1:18" ht="15.75" customHeight="1" x14ac:dyDescent="0.25">
      <c r="A5" s="24">
        <v>1</v>
      </c>
      <c r="B5" s="9">
        <v>13</v>
      </c>
      <c r="C5" s="33" t="s">
        <v>124</v>
      </c>
      <c r="D5" s="27" t="s">
        <v>130</v>
      </c>
      <c r="E5" s="23">
        <v>39756</v>
      </c>
      <c r="F5" s="38">
        <v>11.5</v>
      </c>
      <c r="G5" s="36">
        <f t="shared" ref="G5:G32" si="0">20*F5/33</f>
        <v>6.9696969696969697</v>
      </c>
      <c r="H5" s="13">
        <v>8.6</v>
      </c>
      <c r="I5" s="36">
        <f t="shared" ref="I5:I32" si="1">30*H5/10</f>
        <v>25.8</v>
      </c>
      <c r="J5" s="13">
        <v>69.2</v>
      </c>
      <c r="K5" s="36">
        <f t="shared" ref="K5:K29" si="2">30*$Q$2/J5</f>
        <v>28.265895953757223</v>
      </c>
      <c r="L5" s="39">
        <v>7.2</v>
      </c>
      <c r="M5" s="37">
        <f t="shared" ref="M5:M29" si="3">20*$R$2/L5</f>
        <v>20</v>
      </c>
      <c r="N5" s="37">
        <f t="shared" ref="N5:N32" si="4">K5+I5+G5+M5</f>
        <v>81.035592923454189</v>
      </c>
      <c r="O5" s="9"/>
    </row>
    <row r="6" spans="1:18" ht="15.75" customHeight="1" x14ac:dyDescent="0.25">
      <c r="A6" s="24">
        <v>2</v>
      </c>
      <c r="B6" s="17">
        <v>5</v>
      </c>
      <c r="C6" s="34">
        <v>8</v>
      </c>
      <c r="D6" s="17" t="s">
        <v>49</v>
      </c>
      <c r="E6" s="29">
        <v>39456</v>
      </c>
      <c r="F6" s="32">
        <v>12</v>
      </c>
      <c r="G6" s="36">
        <f t="shared" si="0"/>
        <v>7.2727272727272725</v>
      </c>
      <c r="H6" s="15">
        <v>8.4</v>
      </c>
      <c r="I6" s="36">
        <f t="shared" si="1"/>
        <v>25.2</v>
      </c>
      <c r="J6" s="13">
        <v>66.7</v>
      </c>
      <c r="K6" s="36">
        <f t="shared" si="2"/>
        <v>29.325337331334332</v>
      </c>
      <c r="L6" s="37">
        <v>7.5</v>
      </c>
      <c r="M6" s="37">
        <f t="shared" si="3"/>
        <v>19.2</v>
      </c>
      <c r="N6" s="37">
        <f t="shared" si="4"/>
        <v>80.998064604061597</v>
      </c>
      <c r="O6" s="9"/>
    </row>
    <row r="7" spans="1:18" ht="15.75" customHeight="1" x14ac:dyDescent="0.25">
      <c r="A7" s="24">
        <v>3</v>
      </c>
      <c r="B7" s="17">
        <v>14</v>
      </c>
      <c r="C7" s="34">
        <v>7</v>
      </c>
      <c r="D7" s="17" t="s">
        <v>53</v>
      </c>
      <c r="E7" s="29">
        <v>39821</v>
      </c>
      <c r="F7" s="32">
        <v>10.5</v>
      </c>
      <c r="G7" s="36">
        <f t="shared" si="0"/>
        <v>6.3636363636363633</v>
      </c>
      <c r="H7" s="15">
        <v>8.1999999999999993</v>
      </c>
      <c r="I7" s="36">
        <f t="shared" si="1"/>
        <v>24.599999999999998</v>
      </c>
      <c r="J7" s="15">
        <v>67</v>
      </c>
      <c r="K7" s="36">
        <f t="shared" si="2"/>
        <v>29.194029850746269</v>
      </c>
      <c r="L7" s="37">
        <v>7.2</v>
      </c>
      <c r="M7" s="37">
        <f t="shared" si="3"/>
        <v>20</v>
      </c>
      <c r="N7" s="37">
        <f t="shared" si="4"/>
        <v>80.15766621438263</v>
      </c>
      <c r="O7" s="9"/>
    </row>
    <row r="8" spans="1:18" ht="15.75" customHeight="1" x14ac:dyDescent="0.25">
      <c r="A8" s="24">
        <v>4</v>
      </c>
      <c r="B8" s="17">
        <v>13</v>
      </c>
      <c r="C8" s="34">
        <v>8</v>
      </c>
      <c r="D8" s="17" t="s">
        <v>52</v>
      </c>
      <c r="E8" s="29">
        <v>39349</v>
      </c>
      <c r="F8" s="32">
        <v>8.5</v>
      </c>
      <c r="G8" s="36">
        <f t="shared" si="0"/>
        <v>5.1515151515151514</v>
      </c>
      <c r="H8" s="15">
        <v>9</v>
      </c>
      <c r="I8" s="36">
        <f t="shared" si="1"/>
        <v>27</v>
      </c>
      <c r="J8" s="15">
        <v>65.2</v>
      </c>
      <c r="K8" s="36">
        <f t="shared" si="2"/>
        <v>30</v>
      </c>
      <c r="L8" s="37">
        <v>8.3000000000000007</v>
      </c>
      <c r="M8" s="37">
        <f t="shared" si="3"/>
        <v>17.349397590361445</v>
      </c>
      <c r="N8" s="37">
        <f t="shared" si="4"/>
        <v>79.50091274187659</v>
      </c>
      <c r="O8" s="9"/>
    </row>
    <row r="9" spans="1:18" ht="15.75" customHeight="1" x14ac:dyDescent="0.25">
      <c r="A9" s="24">
        <v>5</v>
      </c>
      <c r="B9" s="17">
        <v>6</v>
      </c>
      <c r="C9" s="34">
        <v>8</v>
      </c>
      <c r="D9" s="17" t="s">
        <v>50</v>
      </c>
      <c r="E9" s="29">
        <v>39474</v>
      </c>
      <c r="F9" s="32">
        <v>18</v>
      </c>
      <c r="G9" s="36">
        <f t="shared" si="0"/>
        <v>10.909090909090908</v>
      </c>
      <c r="H9" s="15">
        <v>6.4</v>
      </c>
      <c r="I9" s="36">
        <f t="shared" si="1"/>
        <v>19.2</v>
      </c>
      <c r="J9" s="13">
        <v>74.2</v>
      </c>
      <c r="K9" s="36">
        <f t="shared" si="2"/>
        <v>26.361185983827493</v>
      </c>
      <c r="L9" s="37">
        <v>7.4</v>
      </c>
      <c r="M9" s="37">
        <f t="shared" si="3"/>
        <v>19.45945945945946</v>
      </c>
      <c r="N9" s="37">
        <f t="shared" si="4"/>
        <v>75.929736352377859</v>
      </c>
      <c r="O9" s="9"/>
    </row>
    <row r="10" spans="1:18" ht="15.75" customHeight="1" x14ac:dyDescent="0.25">
      <c r="A10" s="24">
        <v>6</v>
      </c>
      <c r="B10" s="17">
        <v>4</v>
      </c>
      <c r="C10" s="34">
        <v>8</v>
      </c>
      <c r="D10" s="17" t="s">
        <v>48</v>
      </c>
      <c r="E10" s="29">
        <v>39390</v>
      </c>
      <c r="F10" s="32">
        <v>13</v>
      </c>
      <c r="G10" s="36">
        <f t="shared" si="0"/>
        <v>7.8787878787878789</v>
      </c>
      <c r="H10" s="15">
        <v>8.5</v>
      </c>
      <c r="I10" s="36">
        <f t="shared" si="1"/>
        <v>25.5</v>
      </c>
      <c r="J10" s="15">
        <v>89.8</v>
      </c>
      <c r="K10" s="36">
        <f t="shared" si="2"/>
        <v>21.78173719376392</v>
      </c>
      <c r="L10" s="37">
        <v>7.4</v>
      </c>
      <c r="M10" s="37">
        <f t="shared" si="3"/>
        <v>19.45945945945946</v>
      </c>
      <c r="N10" s="37">
        <f t="shared" si="4"/>
        <v>74.619984532011244</v>
      </c>
      <c r="O10" s="9"/>
    </row>
    <row r="11" spans="1:18" ht="15.75" customHeight="1" x14ac:dyDescent="0.25">
      <c r="A11" s="24">
        <v>7</v>
      </c>
      <c r="B11" s="17">
        <v>4</v>
      </c>
      <c r="C11" s="34">
        <v>8</v>
      </c>
      <c r="D11" s="17" t="s">
        <v>47</v>
      </c>
      <c r="E11" s="29">
        <v>39657</v>
      </c>
      <c r="F11" s="32">
        <v>18</v>
      </c>
      <c r="G11" s="36">
        <f t="shared" si="0"/>
        <v>10.909090909090908</v>
      </c>
      <c r="H11" s="15">
        <v>9</v>
      </c>
      <c r="I11" s="36">
        <f t="shared" si="1"/>
        <v>27</v>
      </c>
      <c r="J11" s="15">
        <v>76.2</v>
      </c>
      <c r="K11" s="36">
        <f t="shared" si="2"/>
        <v>25.669291338582678</v>
      </c>
      <c r="L11" s="37">
        <v>13.6</v>
      </c>
      <c r="M11" s="37">
        <f t="shared" si="3"/>
        <v>10.588235294117647</v>
      </c>
      <c r="N11" s="37">
        <f t="shared" si="4"/>
        <v>74.16661754179124</v>
      </c>
      <c r="O11" s="9"/>
    </row>
    <row r="12" spans="1:18" ht="15.75" customHeight="1" x14ac:dyDescent="0.25">
      <c r="A12" s="24">
        <v>8</v>
      </c>
      <c r="B12" s="17">
        <v>23</v>
      </c>
      <c r="C12" s="34">
        <v>8</v>
      </c>
      <c r="D12" s="17" t="s">
        <v>58</v>
      </c>
      <c r="E12" s="29">
        <v>39716</v>
      </c>
      <c r="F12" s="32">
        <v>7.5</v>
      </c>
      <c r="G12" s="36">
        <f t="shared" si="0"/>
        <v>4.5454545454545459</v>
      </c>
      <c r="H12" s="15">
        <v>8.1999999999999993</v>
      </c>
      <c r="I12" s="36">
        <f t="shared" si="1"/>
        <v>24.599999999999998</v>
      </c>
      <c r="J12" s="13">
        <v>77.900000000000006</v>
      </c>
      <c r="K12" s="36">
        <f t="shared" si="2"/>
        <v>25.109114249037226</v>
      </c>
      <c r="L12" s="37">
        <v>7.6</v>
      </c>
      <c r="M12" s="37">
        <f t="shared" si="3"/>
        <v>18.947368421052634</v>
      </c>
      <c r="N12" s="37">
        <f t="shared" si="4"/>
        <v>73.201937215544405</v>
      </c>
      <c r="O12" s="9"/>
    </row>
    <row r="13" spans="1:18" ht="15.75" customHeight="1" x14ac:dyDescent="0.25">
      <c r="A13" s="24">
        <v>9</v>
      </c>
      <c r="B13" s="17">
        <v>19</v>
      </c>
      <c r="C13" s="34">
        <v>7</v>
      </c>
      <c r="D13" s="17" t="s">
        <v>56</v>
      </c>
      <c r="E13" s="29">
        <v>40060</v>
      </c>
      <c r="F13" s="32">
        <v>8.5</v>
      </c>
      <c r="G13" s="36">
        <f t="shared" si="0"/>
        <v>5.1515151515151514</v>
      </c>
      <c r="H13" s="15">
        <v>8.6</v>
      </c>
      <c r="I13" s="36">
        <f t="shared" si="1"/>
        <v>25.8</v>
      </c>
      <c r="J13" s="15">
        <v>86</v>
      </c>
      <c r="K13" s="36">
        <f t="shared" si="2"/>
        <v>22.744186046511629</v>
      </c>
      <c r="L13" s="37">
        <v>7.4</v>
      </c>
      <c r="M13" s="37">
        <f t="shared" si="3"/>
        <v>19.45945945945946</v>
      </c>
      <c r="N13" s="37">
        <f t="shared" si="4"/>
        <v>73.155160657486235</v>
      </c>
      <c r="O13" s="9"/>
    </row>
    <row r="14" spans="1:18" ht="15.75" customHeight="1" x14ac:dyDescent="0.25">
      <c r="A14" s="24">
        <v>10</v>
      </c>
      <c r="B14" s="17">
        <v>10</v>
      </c>
      <c r="C14" s="34">
        <v>7</v>
      </c>
      <c r="D14" s="17" t="s">
        <v>51</v>
      </c>
      <c r="E14" s="29">
        <v>39723</v>
      </c>
      <c r="F14" s="32">
        <v>10.5</v>
      </c>
      <c r="G14" s="36">
        <f t="shared" si="0"/>
        <v>6.3636363636363633</v>
      </c>
      <c r="H14" s="15">
        <v>7.7</v>
      </c>
      <c r="I14" s="36">
        <f t="shared" si="1"/>
        <v>23.1</v>
      </c>
      <c r="J14" s="15">
        <v>74.7</v>
      </c>
      <c r="K14" s="36">
        <f t="shared" si="2"/>
        <v>26.184738955823292</v>
      </c>
      <c r="L14" s="37">
        <v>8.5</v>
      </c>
      <c r="M14" s="37">
        <f t="shared" si="3"/>
        <v>16.941176470588236</v>
      </c>
      <c r="N14" s="37">
        <f t="shared" si="4"/>
        <v>72.589551790047892</v>
      </c>
      <c r="O14" s="9"/>
    </row>
    <row r="15" spans="1:18" ht="15.75" customHeight="1" x14ac:dyDescent="0.25">
      <c r="A15" s="24">
        <v>11</v>
      </c>
      <c r="B15" s="17">
        <v>24</v>
      </c>
      <c r="C15" s="34">
        <v>7</v>
      </c>
      <c r="D15" s="17" t="s">
        <v>59</v>
      </c>
      <c r="E15" s="29">
        <v>39882</v>
      </c>
      <c r="F15" s="32">
        <v>12.5</v>
      </c>
      <c r="G15" s="36">
        <f t="shared" si="0"/>
        <v>7.5757575757575761</v>
      </c>
      <c r="H15" s="15">
        <v>9.1</v>
      </c>
      <c r="I15" s="36">
        <f t="shared" si="1"/>
        <v>27.3</v>
      </c>
      <c r="J15" s="13">
        <v>102</v>
      </c>
      <c r="K15" s="36">
        <f t="shared" si="2"/>
        <v>19.176470588235293</v>
      </c>
      <c r="L15" s="37">
        <v>8</v>
      </c>
      <c r="M15" s="37">
        <f t="shared" si="3"/>
        <v>18</v>
      </c>
      <c r="N15" s="37">
        <f t="shared" si="4"/>
        <v>72.052228163992879</v>
      </c>
      <c r="O15" s="9"/>
    </row>
    <row r="16" spans="1:18" ht="15.75" customHeight="1" x14ac:dyDescent="0.25">
      <c r="A16" s="24">
        <v>12</v>
      </c>
      <c r="B16" s="17">
        <v>48</v>
      </c>
      <c r="C16" s="34">
        <v>8</v>
      </c>
      <c r="D16" s="17" t="s">
        <v>66</v>
      </c>
      <c r="E16" s="29">
        <v>39856</v>
      </c>
      <c r="F16" s="32">
        <v>11</v>
      </c>
      <c r="G16" s="36">
        <f t="shared" si="0"/>
        <v>6.666666666666667</v>
      </c>
      <c r="H16" s="13">
        <v>8.8000000000000007</v>
      </c>
      <c r="I16" s="36">
        <f t="shared" si="1"/>
        <v>26.4</v>
      </c>
      <c r="J16" s="13">
        <v>108.6</v>
      </c>
      <c r="K16" s="36">
        <f t="shared" si="2"/>
        <v>18.011049723756908</v>
      </c>
      <c r="L16" s="37">
        <v>7.2</v>
      </c>
      <c r="M16" s="37">
        <f t="shared" si="3"/>
        <v>20</v>
      </c>
      <c r="N16" s="37">
        <f t="shared" si="4"/>
        <v>71.077716390423575</v>
      </c>
      <c r="O16" s="9"/>
    </row>
    <row r="17" spans="1:15" ht="15.75" customHeight="1" x14ac:dyDescent="0.25">
      <c r="A17" s="24">
        <v>13</v>
      </c>
      <c r="B17" s="17">
        <v>45</v>
      </c>
      <c r="C17" s="34">
        <v>8</v>
      </c>
      <c r="D17" s="17" t="s">
        <v>64</v>
      </c>
      <c r="E17" s="29">
        <v>39480</v>
      </c>
      <c r="F17" s="32">
        <v>9</v>
      </c>
      <c r="G17" s="36">
        <f t="shared" si="0"/>
        <v>5.4545454545454541</v>
      </c>
      <c r="H17" s="13">
        <v>6</v>
      </c>
      <c r="I17" s="36">
        <f t="shared" si="1"/>
        <v>18</v>
      </c>
      <c r="J17" s="13">
        <v>74.8</v>
      </c>
      <c r="K17" s="36">
        <f t="shared" si="2"/>
        <v>26.149732620320858</v>
      </c>
      <c r="L17" s="37">
        <v>7.4</v>
      </c>
      <c r="M17" s="37">
        <f t="shared" si="3"/>
        <v>19.45945945945946</v>
      </c>
      <c r="N17" s="37">
        <f t="shared" si="4"/>
        <v>69.063737534325782</v>
      </c>
      <c r="O17" s="9"/>
    </row>
    <row r="18" spans="1:15" ht="15.75" customHeight="1" x14ac:dyDescent="0.25">
      <c r="A18" s="24">
        <v>14</v>
      </c>
      <c r="B18" s="19">
        <v>50</v>
      </c>
      <c r="C18" s="35">
        <v>8</v>
      </c>
      <c r="D18" s="19" t="s">
        <v>69</v>
      </c>
      <c r="E18" s="28">
        <v>39844</v>
      </c>
      <c r="F18" s="32">
        <v>14.5</v>
      </c>
      <c r="G18" s="36">
        <f t="shared" si="0"/>
        <v>8.7878787878787872</v>
      </c>
      <c r="H18" s="13">
        <v>6.4</v>
      </c>
      <c r="I18" s="36">
        <f t="shared" si="1"/>
        <v>19.2</v>
      </c>
      <c r="J18" s="13">
        <v>96.2</v>
      </c>
      <c r="K18" s="36">
        <f t="shared" si="2"/>
        <v>20.332640332640331</v>
      </c>
      <c r="L18" s="37">
        <v>7.2</v>
      </c>
      <c r="M18" s="37">
        <f t="shared" si="3"/>
        <v>20</v>
      </c>
      <c r="N18" s="37">
        <f t="shared" si="4"/>
        <v>68.320519120519123</v>
      </c>
      <c r="O18" s="9"/>
    </row>
    <row r="19" spans="1:15" ht="15.75" x14ac:dyDescent="0.25">
      <c r="A19" s="24">
        <v>15</v>
      </c>
      <c r="B19" s="17">
        <v>46</v>
      </c>
      <c r="C19" s="34">
        <v>8</v>
      </c>
      <c r="D19" s="17" t="s">
        <v>65</v>
      </c>
      <c r="E19" s="29">
        <v>39623</v>
      </c>
      <c r="F19" s="13">
        <v>8.5</v>
      </c>
      <c r="G19" s="36">
        <f t="shared" si="0"/>
        <v>5.1515151515151514</v>
      </c>
      <c r="H19" s="13">
        <v>6.2</v>
      </c>
      <c r="I19" s="36">
        <f t="shared" si="1"/>
        <v>18.600000000000001</v>
      </c>
      <c r="J19" s="13">
        <v>76.400000000000006</v>
      </c>
      <c r="K19" s="36">
        <f t="shared" si="2"/>
        <v>25.602094240837694</v>
      </c>
      <c r="L19" s="37">
        <v>7.9</v>
      </c>
      <c r="M19" s="37">
        <f t="shared" si="3"/>
        <v>18.22784810126582</v>
      </c>
      <c r="N19" s="37">
        <f t="shared" si="4"/>
        <v>67.581457493618672</v>
      </c>
      <c r="O19" s="9"/>
    </row>
    <row r="20" spans="1:15" ht="15.75" x14ac:dyDescent="0.25">
      <c r="A20" s="24">
        <v>16</v>
      </c>
      <c r="B20" s="17">
        <v>29</v>
      </c>
      <c r="C20" s="34">
        <v>8</v>
      </c>
      <c r="D20" s="17" t="s">
        <v>61</v>
      </c>
      <c r="E20" s="29">
        <v>39240</v>
      </c>
      <c r="F20" s="13">
        <v>5</v>
      </c>
      <c r="G20" s="36">
        <f t="shared" si="0"/>
        <v>3.0303030303030303</v>
      </c>
      <c r="H20" s="13">
        <v>8.6</v>
      </c>
      <c r="I20" s="36">
        <f t="shared" si="1"/>
        <v>25.8</v>
      </c>
      <c r="J20" s="13">
        <v>99.6</v>
      </c>
      <c r="K20" s="36">
        <f t="shared" si="2"/>
        <v>19.638554216867472</v>
      </c>
      <c r="L20" s="37">
        <v>8.3000000000000007</v>
      </c>
      <c r="M20" s="37">
        <f t="shared" si="3"/>
        <v>17.349397590361445</v>
      </c>
      <c r="N20" s="37">
        <f t="shared" si="4"/>
        <v>65.818254837531953</v>
      </c>
      <c r="O20" s="9"/>
    </row>
    <row r="21" spans="1:15" ht="15.75" x14ac:dyDescent="0.25">
      <c r="A21" s="24">
        <v>17</v>
      </c>
      <c r="B21" s="17">
        <v>14</v>
      </c>
      <c r="C21" s="34">
        <v>8</v>
      </c>
      <c r="D21" s="17" t="s">
        <v>54</v>
      </c>
      <c r="E21" s="29">
        <v>39703</v>
      </c>
      <c r="F21" s="13">
        <v>5</v>
      </c>
      <c r="G21" s="36">
        <f t="shared" si="0"/>
        <v>3.0303030303030303</v>
      </c>
      <c r="H21" s="15">
        <v>7.9</v>
      </c>
      <c r="I21" s="36">
        <f t="shared" si="1"/>
        <v>23.7</v>
      </c>
      <c r="J21" s="13">
        <v>91.5</v>
      </c>
      <c r="K21" s="36">
        <f t="shared" si="2"/>
        <v>21.377049180327869</v>
      </c>
      <c r="L21" s="37">
        <v>8.3000000000000007</v>
      </c>
      <c r="M21" s="37">
        <f t="shared" si="3"/>
        <v>17.349397590361445</v>
      </c>
      <c r="N21" s="37">
        <f t="shared" si="4"/>
        <v>65.456749800992341</v>
      </c>
      <c r="O21" s="9"/>
    </row>
    <row r="22" spans="1:15" ht="15.75" x14ac:dyDescent="0.25">
      <c r="A22" s="24">
        <v>18</v>
      </c>
      <c r="B22" s="21" t="s">
        <v>10</v>
      </c>
      <c r="C22" s="35">
        <v>8</v>
      </c>
      <c r="D22" s="19" t="s">
        <v>71</v>
      </c>
      <c r="E22" s="28">
        <v>39889</v>
      </c>
      <c r="F22" s="13">
        <v>7.5</v>
      </c>
      <c r="G22" s="36">
        <f t="shared" si="0"/>
        <v>4.5454545454545459</v>
      </c>
      <c r="H22" s="13">
        <v>6.7</v>
      </c>
      <c r="I22" s="36">
        <f t="shared" si="1"/>
        <v>20.100000000000001</v>
      </c>
      <c r="J22" s="13">
        <v>86.5</v>
      </c>
      <c r="K22" s="36">
        <f t="shared" si="2"/>
        <v>22.612716763005782</v>
      </c>
      <c r="L22" s="37">
        <v>8.4</v>
      </c>
      <c r="M22" s="37">
        <f t="shared" si="3"/>
        <v>17.142857142857142</v>
      </c>
      <c r="N22" s="37">
        <f t="shared" si="4"/>
        <v>64.401028451317472</v>
      </c>
      <c r="O22" s="9"/>
    </row>
    <row r="23" spans="1:15" ht="15.75" x14ac:dyDescent="0.25">
      <c r="A23" s="24">
        <v>19</v>
      </c>
      <c r="B23" s="17">
        <v>3</v>
      </c>
      <c r="C23" s="34">
        <v>8</v>
      </c>
      <c r="D23" s="17" t="s">
        <v>46</v>
      </c>
      <c r="E23" s="29">
        <v>39570</v>
      </c>
      <c r="F23" s="13">
        <v>12.5</v>
      </c>
      <c r="G23" s="36">
        <f t="shared" si="0"/>
        <v>7.5757575757575761</v>
      </c>
      <c r="H23" s="15">
        <v>4.9000000000000004</v>
      </c>
      <c r="I23" s="36">
        <f t="shared" si="1"/>
        <v>14.7</v>
      </c>
      <c r="J23" s="15">
        <v>101</v>
      </c>
      <c r="K23" s="36">
        <f t="shared" si="2"/>
        <v>19.366336633663366</v>
      </c>
      <c r="L23" s="37">
        <v>8.1</v>
      </c>
      <c r="M23" s="37">
        <f t="shared" si="3"/>
        <v>17.777777777777779</v>
      </c>
      <c r="N23" s="37">
        <f t="shared" si="4"/>
        <v>59.419871987198725</v>
      </c>
      <c r="O23" s="9"/>
    </row>
    <row r="24" spans="1:15" ht="15.75" x14ac:dyDescent="0.25">
      <c r="A24" s="24">
        <v>20</v>
      </c>
      <c r="B24" s="17">
        <v>29</v>
      </c>
      <c r="C24" s="34">
        <v>8</v>
      </c>
      <c r="D24" s="17" t="s">
        <v>60</v>
      </c>
      <c r="E24" s="29">
        <v>39450</v>
      </c>
      <c r="F24" s="13">
        <v>4</v>
      </c>
      <c r="G24" s="36">
        <f t="shared" si="0"/>
        <v>2.4242424242424243</v>
      </c>
      <c r="H24" s="13">
        <v>6.7</v>
      </c>
      <c r="I24" s="36">
        <f t="shared" si="1"/>
        <v>20.100000000000001</v>
      </c>
      <c r="J24" s="13">
        <v>102.7</v>
      </c>
      <c r="K24" s="36">
        <f t="shared" si="2"/>
        <v>19.045764362220059</v>
      </c>
      <c r="L24" s="37">
        <v>8.1999999999999993</v>
      </c>
      <c r="M24" s="37">
        <f t="shared" si="3"/>
        <v>17.560975609756099</v>
      </c>
      <c r="N24" s="37">
        <f t="shared" si="4"/>
        <v>59.130982396218585</v>
      </c>
      <c r="O24" s="9"/>
    </row>
    <row r="25" spans="1:15" ht="15.75" x14ac:dyDescent="0.25">
      <c r="A25" s="24">
        <v>21</v>
      </c>
      <c r="B25" s="9">
        <v>26</v>
      </c>
      <c r="C25" s="33" t="s">
        <v>124</v>
      </c>
      <c r="D25" s="27" t="s">
        <v>129</v>
      </c>
      <c r="E25" s="23">
        <v>39744</v>
      </c>
      <c r="F25" s="13">
        <v>8</v>
      </c>
      <c r="G25" s="36">
        <f t="shared" si="0"/>
        <v>4.8484848484848486</v>
      </c>
      <c r="H25" s="13">
        <v>5</v>
      </c>
      <c r="I25" s="36">
        <f t="shared" si="1"/>
        <v>15</v>
      </c>
      <c r="J25" s="13">
        <v>92.6</v>
      </c>
      <c r="K25" s="36">
        <f t="shared" si="2"/>
        <v>21.123110151187905</v>
      </c>
      <c r="L25" s="39">
        <v>8.1</v>
      </c>
      <c r="M25" s="37">
        <f t="shared" si="3"/>
        <v>17.777777777777779</v>
      </c>
      <c r="N25" s="37">
        <f t="shared" si="4"/>
        <v>58.749372777450532</v>
      </c>
      <c r="O25" s="9"/>
    </row>
    <row r="26" spans="1:15" ht="15.75" x14ac:dyDescent="0.25">
      <c r="A26" s="24">
        <v>22</v>
      </c>
      <c r="B26" s="17">
        <v>16</v>
      </c>
      <c r="C26" s="34">
        <v>7</v>
      </c>
      <c r="D26" s="17" t="s">
        <v>55</v>
      </c>
      <c r="E26" s="29">
        <v>40021</v>
      </c>
      <c r="F26" s="13">
        <v>7.5</v>
      </c>
      <c r="G26" s="36">
        <f t="shared" si="0"/>
        <v>4.5454545454545459</v>
      </c>
      <c r="H26" s="15">
        <v>6.3</v>
      </c>
      <c r="I26" s="36">
        <f t="shared" si="1"/>
        <v>18.899999999999999</v>
      </c>
      <c r="J26" s="13">
        <v>124.6</v>
      </c>
      <c r="K26" s="36">
        <f t="shared" si="2"/>
        <v>15.698234349919744</v>
      </c>
      <c r="L26" s="37">
        <v>8.1999999999999993</v>
      </c>
      <c r="M26" s="37">
        <f t="shared" si="3"/>
        <v>17.560975609756099</v>
      </c>
      <c r="N26" s="37">
        <f t="shared" si="4"/>
        <v>56.704664505130388</v>
      </c>
      <c r="O26" s="9"/>
    </row>
    <row r="27" spans="1:15" ht="15.75" x14ac:dyDescent="0.25">
      <c r="A27" s="24">
        <v>23</v>
      </c>
      <c r="B27" s="17">
        <v>30</v>
      </c>
      <c r="C27" s="34">
        <v>8</v>
      </c>
      <c r="D27" s="17" t="s">
        <v>62</v>
      </c>
      <c r="E27" s="29">
        <v>39603</v>
      </c>
      <c r="F27" s="13">
        <v>9.5</v>
      </c>
      <c r="G27" s="36">
        <f t="shared" si="0"/>
        <v>5.7575757575757578</v>
      </c>
      <c r="H27" s="13"/>
      <c r="I27" s="36">
        <f t="shared" si="1"/>
        <v>0</v>
      </c>
      <c r="J27" s="13">
        <v>93.6</v>
      </c>
      <c r="K27" s="36">
        <f t="shared" si="2"/>
        <v>20.897435897435898</v>
      </c>
      <c r="L27" s="37">
        <v>7.9</v>
      </c>
      <c r="M27" s="37">
        <f t="shared" si="3"/>
        <v>18.22784810126582</v>
      </c>
      <c r="N27" s="37">
        <f t="shared" si="4"/>
        <v>44.882859756277476</v>
      </c>
      <c r="O27" s="9"/>
    </row>
    <row r="28" spans="1:15" ht="15.75" x14ac:dyDescent="0.25">
      <c r="A28" s="24">
        <v>24</v>
      </c>
      <c r="B28" s="19">
        <v>50</v>
      </c>
      <c r="C28" s="35">
        <v>8</v>
      </c>
      <c r="D28" s="19" t="s">
        <v>68</v>
      </c>
      <c r="E28" s="28">
        <v>39644</v>
      </c>
      <c r="F28" s="13">
        <v>14.5</v>
      </c>
      <c r="G28" s="36">
        <f t="shared" si="0"/>
        <v>8.7878787878787872</v>
      </c>
      <c r="H28" s="13">
        <v>4</v>
      </c>
      <c r="I28" s="36">
        <f t="shared" si="1"/>
        <v>12</v>
      </c>
      <c r="J28" s="13">
        <v>147.30000000000001</v>
      </c>
      <c r="K28" s="36">
        <f t="shared" si="2"/>
        <v>13.279022403258654</v>
      </c>
      <c r="L28" s="37">
        <v>17.2</v>
      </c>
      <c r="M28" s="37">
        <f t="shared" si="3"/>
        <v>8.3720930232558146</v>
      </c>
      <c r="N28" s="37">
        <f t="shared" si="4"/>
        <v>42.438994214393254</v>
      </c>
      <c r="O28" s="9"/>
    </row>
    <row r="29" spans="1:15" ht="15.75" x14ac:dyDescent="0.25">
      <c r="A29" s="24">
        <v>25</v>
      </c>
      <c r="B29" s="19">
        <v>22</v>
      </c>
      <c r="C29" s="35">
        <v>6</v>
      </c>
      <c r="D29" s="19" t="s">
        <v>57</v>
      </c>
      <c r="E29" s="28">
        <v>40262</v>
      </c>
      <c r="F29" s="13">
        <v>6</v>
      </c>
      <c r="G29" s="36">
        <f t="shared" si="0"/>
        <v>3.6363636363636362</v>
      </c>
      <c r="H29" s="15">
        <v>5.3</v>
      </c>
      <c r="I29" s="36">
        <f t="shared" si="1"/>
        <v>15.9</v>
      </c>
      <c r="J29" s="15">
        <v>177.5</v>
      </c>
      <c r="K29" s="36">
        <f t="shared" si="2"/>
        <v>11.019718309859154</v>
      </c>
      <c r="L29" s="37">
        <v>13.5</v>
      </c>
      <c r="M29" s="37">
        <f t="shared" si="3"/>
        <v>10.666666666666666</v>
      </c>
      <c r="N29" s="37">
        <f t="shared" si="4"/>
        <v>41.222748612889461</v>
      </c>
      <c r="O29" s="9"/>
    </row>
    <row r="30" spans="1:15" ht="15.75" x14ac:dyDescent="0.25">
      <c r="A30" s="24">
        <v>26</v>
      </c>
      <c r="B30" s="17">
        <v>49</v>
      </c>
      <c r="C30" s="34">
        <v>8</v>
      </c>
      <c r="D30" s="17" t="s">
        <v>67</v>
      </c>
      <c r="E30" s="29">
        <v>39685</v>
      </c>
      <c r="F30" s="13">
        <v>8</v>
      </c>
      <c r="G30" s="36">
        <f t="shared" si="0"/>
        <v>4.8484848484848486</v>
      </c>
      <c r="H30" s="13">
        <v>4.9000000000000004</v>
      </c>
      <c r="I30" s="36">
        <f t="shared" si="1"/>
        <v>14.7</v>
      </c>
      <c r="J30" s="13"/>
      <c r="K30" s="36"/>
      <c r="L30" s="37"/>
      <c r="M30" s="37"/>
      <c r="N30" s="37">
        <f t="shared" si="4"/>
        <v>19.548484848484847</v>
      </c>
      <c r="O30" s="9"/>
    </row>
    <row r="31" spans="1:15" ht="15.75" x14ac:dyDescent="0.25">
      <c r="A31" s="24">
        <v>27</v>
      </c>
      <c r="B31" s="17">
        <v>35</v>
      </c>
      <c r="C31" s="34">
        <v>7</v>
      </c>
      <c r="D31" s="17" t="s">
        <v>63</v>
      </c>
      <c r="E31" s="29">
        <v>44217</v>
      </c>
      <c r="F31" s="13">
        <v>10.5</v>
      </c>
      <c r="G31" s="36">
        <f t="shared" si="0"/>
        <v>6.3636363636363633</v>
      </c>
      <c r="H31" s="13"/>
      <c r="I31" s="36">
        <f t="shared" si="1"/>
        <v>0</v>
      </c>
      <c r="J31" s="13"/>
      <c r="K31" s="36"/>
      <c r="L31" s="36"/>
      <c r="M31" s="36"/>
      <c r="N31" s="37">
        <f t="shared" si="4"/>
        <v>6.3636363636363633</v>
      </c>
      <c r="O31" s="9"/>
    </row>
    <row r="32" spans="1:15" ht="15.75" x14ac:dyDescent="0.25">
      <c r="A32" s="24">
        <v>28</v>
      </c>
      <c r="B32" s="17">
        <v>51</v>
      </c>
      <c r="C32" s="34">
        <v>8</v>
      </c>
      <c r="D32" s="17" t="s">
        <v>70</v>
      </c>
      <c r="E32" s="29">
        <v>39459</v>
      </c>
      <c r="F32" s="13">
        <v>6.5</v>
      </c>
      <c r="G32" s="36">
        <f t="shared" si="0"/>
        <v>3.9393939393939394</v>
      </c>
      <c r="H32" s="13"/>
      <c r="I32" s="36">
        <f t="shared" si="1"/>
        <v>0</v>
      </c>
      <c r="J32" s="13"/>
      <c r="K32" s="36"/>
      <c r="L32" s="36"/>
      <c r="M32" s="36"/>
      <c r="N32" s="37">
        <f t="shared" si="4"/>
        <v>3.9393939393939394</v>
      </c>
      <c r="O32" s="9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</sheetData>
  <sortState ref="B5:N32">
    <sortCondition descending="1" ref="N5"/>
  </sortState>
  <mergeCells count="12">
    <mergeCell ref="A1:O2"/>
    <mergeCell ref="O3:O4"/>
    <mergeCell ref="F3:G3"/>
    <mergeCell ref="H3:I3"/>
    <mergeCell ref="J3:K3"/>
    <mergeCell ref="N3:N4"/>
    <mergeCell ref="A3:A4"/>
    <mergeCell ref="B3:B4"/>
    <mergeCell ref="C3:C4"/>
    <mergeCell ref="D3:D4"/>
    <mergeCell ref="E3:E4"/>
    <mergeCell ref="L3:M3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zoomScaleNormal="100" workbookViewId="0">
      <pane ySplit="4" topLeftCell="A5" activePane="bottomLeft" state="frozen"/>
      <selection activeCell="B1" sqref="B1"/>
      <selection pane="bottomLeft" activeCell="D7" sqref="D7"/>
    </sheetView>
  </sheetViews>
  <sheetFormatPr defaultRowHeight="12.75" x14ac:dyDescent="0.2"/>
  <cols>
    <col min="1" max="1" width="12" customWidth="1"/>
    <col min="2" max="2" width="7.42578125" customWidth="1"/>
    <col min="3" max="3" width="9.7109375" style="57" customWidth="1"/>
    <col min="4" max="4" width="38.7109375" bestFit="1" customWidth="1"/>
    <col min="5" max="5" width="15.28515625" style="5" customWidth="1"/>
    <col min="6" max="6" width="9.85546875" customWidth="1"/>
    <col min="7" max="7" width="7.7109375" customWidth="1"/>
    <col min="8" max="8" width="9.85546875" customWidth="1"/>
    <col min="9" max="9" width="9.7109375" customWidth="1"/>
    <col min="10" max="10" width="11" customWidth="1"/>
    <col min="11" max="13" width="12.42578125" customWidth="1"/>
    <col min="14" max="14" width="9.28515625" customWidth="1"/>
    <col min="15" max="15" width="14.85546875" style="4" customWidth="1"/>
    <col min="16" max="16" width="9.140625" style="4"/>
  </cols>
  <sheetData>
    <row r="1" spans="1:18" x14ac:dyDescent="0.2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" t="s">
        <v>7</v>
      </c>
      <c r="Q1" t="s">
        <v>8</v>
      </c>
      <c r="R1" t="s">
        <v>134</v>
      </c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">
        <f>MAX(H5:H58)</f>
        <v>9.1999999999999993</v>
      </c>
      <c r="Q2">
        <f>MIN(J5:J58)</f>
        <v>57.1</v>
      </c>
      <c r="R2" s="3">
        <f>MIN(L5:L35)</f>
        <v>6.8</v>
      </c>
    </row>
    <row r="3" spans="1:18" ht="64.5" customHeight="1" x14ac:dyDescent="0.2">
      <c r="A3" s="46" t="s">
        <v>9</v>
      </c>
      <c r="B3" s="48" t="s">
        <v>25</v>
      </c>
      <c r="C3" s="49" t="s">
        <v>5</v>
      </c>
      <c r="D3" s="48" t="s">
        <v>0</v>
      </c>
      <c r="E3" s="54" t="s">
        <v>6</v>
      </c>
      <c r="F3" s="40" t="s">
        <v>137</v>
      </c>
      <c r="G3" s="40"/>
      <c r="H3" s="40" t="s">
        <v>24</v>
      </c>
      <c r="I3" s="40"/>
      <c r="J3" s="40" t="s">
        <v>138</v>
      </c>
      <c r="K3" s="40"/>
      <c r="L3" s="41" t="s">
        <v>136</v>
      </c>
      <c r="M3" s="53"/>
      <c r="N3" s="41" t="s">
        <v>2</v>
      </c>
      <c r="O3" s="40" t="s">
        <v>3</v>
      </c>
    </row>
    <row r="4" spans="1:18" ht="29.25" customHeight="1" x14ac:dyDescent="0.2">
      <c r="A4" s="47"/>
      <c r="B4" s="43"/>
      <c r="C4" s="50"/>
      <c r="D4" s="43"/>
      <c r="E4" s="55"/>
      <c r="F4" s="7" t="s">
        <v>1</v>
      </c>
      <c r="G4" s="31" t="s">
        <v>4</v>
      </c>
      <c r="H4" s="7" t="s">
        <v>1</v>
      </c>
      <c r="I4" s="31" t="s">
        <v>4</v>
      </c>
      <c r="J4" s="7" t="s">
        <v>1</v>
      </c>
      <c r="K4" s="31" t="s">
        <v>4</v>
      </c>
      <c r="L4" s="7" t="s">
        <v>1</v>
      </c>
      <c r="M4" s="31" t="s">
        <v>4</v>
      </c>
      <c r="N4" s="42"/>
      <c r="O4" s="48"/>
    </row>
    <row r="5" spans="1:18" ht="15.75" customHeight="1" x14ac:dyDescent="0.25">
      <c r="A5" s="24">
        <v>1</v>
      </c>
      <c r="B5" s="17">
        <v>51</v>
      </c>
      <c r="C5" s="34">
        <v>11</v>
      </c>
      <c r="D5" s="17" t="s">
        <v>120</v>
      </c>
      <c r="E5" s="29">
        <v>38738</v>
      </c>
      <c r="F5" s="32">
        <v>29</v>
      </c>
      <c r="G5" s="14">
        <f t="shared" ref="G5:G35" si="0">20*F5/58</f>
        <v>10</v>
      </c>
      <c r="H5" s="13">
        <v>8.6999999999999993</v>
      </c>
      <c r="I5" s="14">
        <f t="shared" ref="I5:I35" si="1">30*H5/10</f>
        <v>26.1</v>
      </c>
      <c r="J5" s="13">
        <v>96.1</v>
      </c>
      <c r="K5" s="14">
        <f t="shared" ref="K5:K35" si="2">30*$Q$2/J5</f>
        <v>17.825182101977109</v>
      </c>
      <c r="L5" s="16">
        <v>7</v>
      </c>
      <c r="M5" s="16">
        <f t="shared" ref="M5:M35" si="3">20*$R$2/L5</f>
        <v>19.428571428571427</v>
      </c>
      <c r="N5" s="16">
        <f t="shared" ref="N5:N35" si="4">K5+I5+G5+M5</f>
        <v>73.353753530548545</v>
      </c>
      <c r="O5" s="13"/>
    </row>
    <row r="6" spans="1:18" ht="15.75" customHeight="1" x14ac:dyDescent="0.25">
      <c r="A6" s="24">
        <v>2</v>
      </c>
      <c r="B6" s="17">
        <v>12</v>
      </c>
      <c r="C6" s="34">
        <v>10</v>
      </c>
      <c r="D6" s="17" t="s">
        <v>102</v>
      </c>
      <c r="E6" s="29">
        <v>39005</v>
      </c>
      <c r="F6" s="58">
        <v>22</v>
      </c>
      <c r="G6" s="14">
        <f t="shared" si="0"/>
        <v>7.5862068965517242</v>
      </c>
      <c r="H6" s="59">
        <v>6.5</v>
      </c>
      <c r="I6" s="14">
        <f t="shared" si="1"/>
        <v>19.5</v>
      </c>
      <c r="J6" s="6">
        <v>64.900000000000006</v>
      </c>
      <c r="K6" s="14">
        <f t="shared" si="2"/>
        <v>26.394453004622495</v>
      </c>
      <c r="L6" s="16">
        <v>7.2</v>
      </c>
      <c r="M6" s="16">
        <f t="shared" si="3"/>
        <v>18.888888888888889</v>
      </c>
      <c r="N6" s="16">
        <f t="shared" si="4"/>
        <v>72.369548790063106</v>
      </c>
      <c r="O6" s="13"/>
    </row>
    <row r="7" spans="1:18" ht="15.75" customHeight="1" x14ac:dyDescent="0.25">
      <c r="A7" s="24">
        <v>3</v>
      </c>
      <c r="B7" s="17">
        <v>24</v>
      </c>
      <c r="C7" s="34">
        <v>9</v>
      </c>
      <c r="D7" s="17" t="s">
        <v>107</v>
      </c>
      <c r="E7" s="29">
        <v>38995</v>
      </c>
      <c r="F7" s="58">
        <v>17</v>
      </c>
      <c r="G7" s="14">
        <f t="shared" si="0"/>
        <v>5.8620689655172411</v>
      </c>
      <c r="H7" s="59">
        <v>6.5</v>
      </c>
      <c r="I7" s="14">
        <f t="shared" si="1"/>
        <v>19.5</v>
      </c>
      <c r="J7" s="6">
        <v>70</v>
      </c>
      <c r="K7" s="14">
        <f t="shared" si="2"/>
        <v>24.471428571428572</v>
      </c>
      <c r="L7" s="16">
        <v>7.3</v>
      </c>
      <c r="M7" s="16">
        <f t="shared" si="3"/>
        <v>18.63013698630137</v>
      </c>
      <c r="N7" s="16">
        <f t="shared" si="4"/>
        <v>68.46363452324718</v>
      </c>
      <c r="O7" s="13"/>
    </row>
    <row r="8" spans="1:18" ht="15.75" customHeight="1" x14ac:dyDescent="0.25">
      <c r="A8" s="24">
        <v>4</v>
      </c>
      <c r="B8" s="19">
        <v>50</v>
      </c>
      <c r="C8" s="35">
        <v>11</v>
      </c>
      <c r="D8" s="19" t="s">
        <v>119</v>
      </c>
      <c r="E8" s="28">
        <v>38577</v>
      </c>
      <c r="F8" s="32">
        <v>20.5</v>
      </c>
      <c r="G8" s="14">
        <f t="shared" si="0"/>
        <v>7.068965517241379</v>
      </c>
      <c r="H8" s="13">
        <v>8.8000000000000007</v>
      </c>
      <c r="I8" s="14">
        <f t="shared" si="1"/>
        <v>26.4</v>
      </c>
      <c r="J8" s="13">
        <v>101.7</v>
      </c>
      <c r="K8" s="14">
        <f t="shared" si="2"/>
        <v>16.843657817109143</v>
      </c>
      <c r="L8" s="16">
        <v>7.6</v>
      </c>
      <c r="M8" s="16">
        <f t="shared" si="3"/>
        <v>17.894736842105264</v>
      </c>
      <c r="N8" s="16">
        <f t="shared" si="4"/>
        <v>68.207360176455779</v>
      </c>
      <c r="O8" s="13"/>
    </row>
    <row r="9" spans="1:18" ht="15.75" customHeight="1" x14ac:dyDescent="0.25">
      <c r="A9" s="24">
        <v>5</v>
      </c>
      <c r="B9" s="17">
        <v>51</v>
      </c>
      <c r="C9" s="34">
        <v>11</v>
      </c>
      <c r="D9" s="17" t="s">
        <v>121</v>
      </c>
      <c r="E9" s="29">
        <v>38511</v>
      </c>
      <c r="F9" s="32">
        <v>23.5</v>
      </c>
      <c r="G9" s="14">
        <f t="shared" si="0"/>
        <v>8.1034482758620694</v>
      </c>
      <c r="H9" s="13">
        <v>3.5</v>
      </c>
      <c r="I9" s="14">
        <f t="shared" si="1"/>
        <v>10.5</v>
      </c>
      <c r="J9" s="13">
        <v>57.1</v>
      </c>
      <c r="K9" s="14">
        <f t="shared" si="2"/>
        <v>30</v>
      </c>
      <c r="L9" s="16">
        <v>7</v>
      </c>
      <c r="M9" s="16">
        <f t="shared" si="3"/>
        <v>19.428571428571427</v>
      </c>
      <c r="N9" s="16">
        <f t="shared" si="4"/>
        <v>68.032019704433495</v>
      </c>
      <c r="O9" s="13"/>
    </row>
    <row r="10" spans="1:18" ht="15.75" customHeight="1" x14ac:dyDescent="0.25">
      <c r="A10" s="24">
        <v>6</v>
      </c>
      <c r="B10" s="17">
        <v>6</v>
      </c>
      <c r="C10" s="34">
        <v>9</v>
      </c>
      <c r="D10" s="17" t="s">
        <v>99</v>
      </c>
      <c r="E10" s="29">
        <v>39348</v>
      </c>
      <c r="F10" s="58">
        <v>38.5</v>
      </c>
      <c r="G10" s="14">
        <f t="shared" si="0"/>
        <v>13.275862068965518</v>
      </c>
      <c r="H10" s="59">
        <v>6.1</v>
      </c>
      <c r="I10" s="14">
        <f t="shared" si="1"/>
        <v>18.3</v>
      </c>
      <c r="J10" s="6">
        <v>111.3</v>
      </c>
      <c r="K10" s="14">
        <f t="shared" si="2"/>
        <v>15.390835579514825</v>
      </c>
      <c r="L10" s="16">
        <v>6.8</v>
      </c>
      <c r="M10" s="16">
        <f t="shared" si="3"/>
        <v>20</v>
      </c>
      <c r="N10" s="16">
        <f t="shared" si="4"/>
        <v>66.966697648480334</v>
      </c>
      <c r="O10" s="13"/>
    </row>
    <row r="11" spans="1:18" ht="15.75" customHeight="1" x14ac:dyDescent="0.25">
      <c r="A11" s="24">
        <v>7</v>
      </c>
      <c r="B11" s="10">
        <v>2</v>
      </c>
      <c r="C11" s="56">
        <v>10</v>
      </c>
      <c r="D11" s="11" t="s">
        <v>20</v>
      </c>
      <c r="E11" s="30">
        <v>38894</v>
      </c>
      <c r="F11" s="58">
        <v>17.5</v>
      </c>
      <c r="G11" s="14">
        <f t="shared" si="0"/>
        <v>6.0344827586206895</v>
      </c>
      <c r="H11" s="59">
        <v>9.1999999999999993</v>
      </c>
      <c r="I11" s="14">
        <f t="shared" si="1"/>
        <v>27.6</v>
      </c>
      <c r="J11" s="59">
        <v>128.69999999999999</v>
      </c>
      <c r="K11" s="14">
        <f t="shared" si="2"/>
        <v>13.310023310023311</v>
      </c>
      <c r="L11" s="16">
        <v>7.9</v>
      </c>
      <c r="M11" s="16">
        <f t="shared" si="3"/>
        <v>17.215189873417721</v>
      </c>
      <c r="N11" s="16">
        <f t="shared" si="4"/>
        <v>64.159695942061717</v>
      </c>
      <c r="O11" s="13"/>
    </row>
    <row r="12" spans="1:18" ht="15.75" customHeight="1" x14ac:dyDescent="0.25">
      <c r="A12" s="24">
        <v>8</v>
      </c>
      <c r="B12" s="17">
        <v>36</v>
      </c>
      <c r="C12" s="34">
        <v>9</v>
      </c>
      <c r="D12" s="17" t="s">
        <v>111</v>
      </c>
      <c r="E12" s="29">
        <v>39461</v>
      </c>
      <c r="F12" s="58">
        <v>24.5</v>
      </c>
      <c r="G12" s="14">
        <f t="shared" si="0"/>
        <v>8.4482758620689662</v>
      </c>
      <c r="H12" s="59">
        <v>7</v>
      </c>
      <c r="I12" s="14">
        <f t="shared" si="1"/>
        <v>21</v>
      </c>
      <c r="J12" s="6">
        <v>105.5</v>
      </c>
      <c r="K12" s="14">
        <f t="shared" si="2"/>
        <v>16.236966824644551</v>
      </c>
      <c r="L12" s="16">
        <v>7.8</v>
      </c>
      <c r="M12" s="16">
        <f t="shared" si="3"/>
        <v>17.435897435897438</v>
      </c>
      <c r="N12" s="16">
        <f t="shared" si="4"/>
        <v>63.12114012261096</v>
      </c>
      <c r="O12" s="13"/>
    </row>
    <row r="13" spans="1:18" ht="15.75" customHeight="1" x14ac:dyDescent="0.25">
      <c r="A13" s="24">
        <v>9</v>
      </c>
      <c r="B13" s="17">
        <v>18</v>
      </c>
      <c r="C13" s="34">
        <v>10</v>
      </c>
      <c r="D13" s="17" t="s">
        <v>23</v>
      </c>
      <c r="E13" s="29">
        <v>38820</v>
      </c>
      <c r="F13" s="58">
        <v>22.5</v>
      </c>
      <c r="G13" s="14">
        <f t="shared" si="0"/>
        <v>7.7586206896551726</v>
      </c>
      <c r="H13" s="59">
        <v>8.1999999999999993</v>
      </c>
      <c r="I13" s="14">
        <f t="shared" si="1"/>
        <v>24.599999999999998</v>
      </c>
      <c r="J13" s="6">
        <v>129.5</v>
      </c>
      <c r="K13" s="14">
        <f t="shared" si="2"/>
        <v>13.227799227799228</v>
      </c>
      <c r="L13" s="16">
        <v>8.1</v>
      </c>
      <c r="M13" s="16">
        <f t="shared" si="3"/>
        <v>16.790123456790123</v>
      </c>
      <c r="N13" s="16">
        <f t="shared" si="4"/>
        <v>62.37654337424452</v>
      </c>
      <c r="O13" s="13"/>
    </row>
    <row r="14" spans="1:18" ht="15.75" customHeight="1" x14ac:dyDescent="0.25">
      <c r="A14" s="24">
        <v>10</v>
      </c>
      <c r="B14" s="17">
        <v>46</v>
      </c>
      <c r="C14" s="34">
        <v>10</v>
      </c>
      <c r="D14" s="17" t="s">
        <v>115</v>
      </c>
      <c r="E14" s="29">
        <v>38718</v>
      </c>
      <c r="F14" s="32">
        <v>22.5</v>
      </c>
      <c r="G14" s="14">
        <f t="shared" si="0"/>
        <v>7.7586206896551726</v>
      </c>
      <c r="H14" s="13">
        <v>6.2</v>
      </c>
      <c r="I14" s="14">
        <f t="shared" si="1"/>
        <v>18.600000000000001</v>
      </c>
      <c r="J14" s="13">
        <v>101.1</v>
      </c>
      <c r="K14" s="14">
        <f t="shared" si="2"/>
        <v>16.943620178041545</v>
      </c>
      <c r="L14" s="16">
        <v>7.2</v>
      </c>
      <c r="M14" s="16">
        <f t="shared" si="3"/>
        <v>18.888888888888889</v>
      </c>
      <c r="N14" s="16">
        <f t="shared" si="4"/>
        <v>62.19112975658561</v>
      </c>
      <c r="O14" s="13"/>
    </row>
    <row r="15" spans="1:18" ht="15.75" customHeight="1" x14ac:dyDescent="0.25">
      <c r="A15" s="24">
        <v>11</v>
      </c>
      <c r="B15" s="17">
        <v>46</v>
      </c>
      <c r="C15" s="34">
        <v>9</v>
      </c>
      <c r="D15" s="17" t="s">
        <v>114</v>
      </c>
      <c r="E15" s="29">
        <v>39442</v>
      </c>
      <c r="F15" s="58">
        <v>16</v>
      </c>
      <c r="G15" s="14">
        <f t="shared" si="0"/>
        <v>5.5172413793103452</v>
      </c>
      <c r="H15" s="59">
        <v>8.1</v>
      </c>
      <c r="I15" s="14">
        <f t="shared" si="1"/>
        <v>24.3</v>
      </c>
      <c r="J15" s="6">
        <v>120.5</v>
      </c>
      <c r="K15" s="14">
        <f t="shared" si="2"/>
        <v>14.215767634854771</v>
      </c>
      <c r="L15" s="16">
        <v>7.9</v>
      </c>
      <c r="M15" s="16">
        <f t="shared" si="3"/>
        <v>17.215189873417721</v>
      </c>
      <c r="N15" s="16">
        <f t="shared" si="4"/>
        <v>61.248198887582838</v>
      </c>
      <c r="O15" s="13"/>
    </row>
    <row r="16" spans="1:18" ht="15.75" customHeight="1" x14ac:dyDescent="0.25">
      <c r="A16" s="24">
        <v>12</v>
      </c>
      <c r="B16" s="17">
        <v>4</v>
      </c>
      <c r="C16" s="34">
        <v>10</v>
      </c>
      <c r="D16" s="17" t="s">
        <v>98</v>
      </c>
      <c r="E16" s="29">
        <v>38904</v>
      </c>
      <c r="F16" s="58">
        <v>27</v>
      </c>
      <c r="G16" s="14">
        <f t="shared" si="0"/>
        <v>9.3103448275862064</v>
      </c>
      <c r="H16" s="59">
        <v>7.1</v>
      </c>
      <c r="I16" s="14">
        <f t="shared" si="1"/>
        <v>21.3</v>
      </c>
      <c r="J16" s="6">
        <v>159.1</v>
      </c>
      <c r="K16" s="14">
        <f t="shared" si="2"/>
        <v>10.76681332495286</v>
      </c>
      <c r="L16" s="16">
        <v>7.7</v>
      </c>
      <c r="M16" s="16">
        <f t="shared" si="3"/>
        <v>17.662337662337663</v>
      </c>
      <c r="N16" s="16">
        <f t="shared" si="4"/>
        <v>59.03949581487673</v>
      </c>
      <c r="O16" s="13"/>
    </row>
    <row r="17" spans="1:15" ht="15.75" customHeight="1" x14ac:dyDescent="0.25">
      <c r="A17" s="24">
        <v>13</v>
      </c>
      <c r="B17" s="17">
        <v>5</v>
      </c>
      <c r="C17" s="34">
        <v>10</v>
      </c>
      <c r="D17" s="17" t="s">
        <v>21</v>
      </c>
      <c r="E17" s="29">
        <v>38743</v>
      </c>
      <c r="F17" s="58">
        <v>23.5</v>
      </c>
      <c r="G17" s="14">
        <f t="shared" si="0"/>
        <v>8.1034482758620694</v>
      </c>
      <c r="H17" s="59">
        <v>6.7</v>
      </c>
      <c r="I17" s="14">
        <f t="shared" si="1"/>
        <v>20.100000000000001</v>
      </c>
      <c r="J17" s="59">
        <v>128.1</v>
      </c>
      <c r="K17" s="14">
        <f t="shared" si="2"/>
        <v>13.372365339578455</v>
      </c>
      <c r="L17" s="16">
        <v>7.9</v>
      </c>
      <c r="M17" s="16">
        <f t="shared" si="3"/>
        <v>17.215189873417721</v>
      </c>
      <c r="N17" s="16">
        <f t="shared" si="4"/>
        <v>58.791003488858252</v>
      </c>
      <c r="O17" s="13"/>
    </row>
    <row r="18" spans="1:15" ht="15.75" customHeight="1" x14ac:dyDescent="0.25">
      <c r="A18" s="24">
        <v>14</v>
      </c>
      <c r="B18" s="19">
        <v>50</v>
      </c>
      <c r="C18" s="35">
        <v>11</v>
      </c>
      <c r="D18" s="19" t="s">
        <v>118</v>
      </c>
      <c r="E18" s="28">
        <v>38562</v>
      </c>
      <c r="F18" s="32">
        <v>22</v>
      </c>
      <c r="G18" s="14">
        <f t="shared" si="0"/>
        <v>7.5862068965517242</v>
      </c>
      <c r="H18" s="13">
        <v>7.7</v>
      </c>
      <c r="I18" s="14">
        <f t="shared" si="1"/>
        <v>23.1</v>
      </c>
      <c r="J18" s="13">
        <v>149.4</v>
      </c>
      <c r="K18" s="14">
        <f t="shared" si="2"/>
        <v>11.46586345381526</v>
      </c>
      <c r="L18" s="16">
        <v>8.1999999999999993</v>
      </c>
      <c r="M18" s="16">
        <f t="shared" si="3"/>
        <v>16.585365853658537</v>
      </c>
      <c r="N18" s="16">
        <f t="shared" si="4"/>
        <v>58.737436204025521</v>
      </c>
      <c r="O18" s="13"/>
    </row>
    <row r="19" spans="1:15" ht="15.75" customHeight="1" x14ac:dyDescent="0.25">
      <c r="A19" s="24">
        <v>15</v>
      </c>
      <c r="B19" s="17">
        <v>25</v>
      </c>
      <c r="C19" s="34">
        <v>9</v>
      </c>
      <c r="D19" s="17" t="s">
        <v>108</v>
      </c>
      <c r="E19" s="29">
        <v>39065</v>
      </c>
      <c r="F19" s="58">
        <v>17</v>
      </c>
      <c r="G19" s="14">
        <f t="shared" si="0"/>
        <v>5.8620689655172411</v>
      </c>
      <c r="H19" s="59">
        <v>5.9</v>
      </c>
      <c r="I19" s="14">
        <f t="shared" si="1"/>
        <v>17.7</v>
      </c>
      <c r="J19" s="59">
        <v>94.9</v>
      </c>
      <c r="K19" s="14">
        <f t="shared" si="2"/>
        <v>18.050579557428872</v>
      </c>
      <c r="L19" s="16">
        <v>8</v>
      </c>
      <c r="M19" s="16">
        <f t="shared" si="3"/>
        <v>17</v>
      </c>
      <c r="N19" s="16">
        <f t="shared" si="4"/>
        <v>58.61264852294611</v>
      </c>
      <c r="O19" s="13"/>
    </row>
    <row r="20" spans="1:15" ht="15.75" customHeight="1" x14ac:dyDescent="0.25">
      <c r="A20" s="24">
        <v>16</v>
      </c>
      <c r="B20" s="17">
        <v>30</v>
      </c>
      <c r="C20" s="34">
        <v>10</v>
      </c>
      <c r="D20" s="17" t="s">
        <v>110</v>
      </c>
      <c r="E20" s="29">
        <v>38892</v>
      </c>
      <c r="F20" s="58">
        <v>12</v>
      </c>
      <c r="G20" s="14">
        <f t="shared" si="0"/>
        <v>4.1379310344827589</v>
      </c>
      <c r="H20" s="59">
        <v>6.1</v>
      </c>
      <c r="I20" s="14">
        <f t="shared" si="1"/>
        <v>18.3</v>
      </c>
      <c r="J20" s="6">
        <v>100.6</v>
      </c>
      <c r="K20" s="14">
        <f t="shared" si="2"/>
        <v>17.027833001988071</v>
      </c>
      <c r="L20" s="16">
        <v>7.4</v>
      </c>
      <c r="M20" s="16">
        <f t="shared" si="3"/>
        <v>18.378378378378379</v>
      </c>
      <c r="N20" s="16">
        <f t="shared" si="4"/>
        <v>57.844142414849209</v>
      </c>
      <c r="O20" s="13"/>
    </row>
    <row r="21" spans="1:15" ht="15.75" x14ac:dyDescent="0.25">
      <c r="A21" s="24">
        <v>17</v>
      </c>
      <c r="B21" s="17">
        <v>51</v>
      </c>
      <c r="C21" s="34">
        <v>11</v>
      </c>
      <c r="D21" s="17" t="s">
        <v>122</v>
      </c>
      <c r="E21" s="29">
        <v>38566</v>
      </c>
      <c r="F21" s="32">
        <v>21.5</v>
      </c>
      <c r="G21" s="14">
        <f t="shared" si="0"/>
        <v>7.4137931034482758</v>
      </c>
      <c r="H21" s="13">
        <v>6.3</v>
      </c>
      <c r="I21" s="14">
        <f t="shared" si="1"/>
        <v>18.899999999999999</v>
      </c>
      <c r="J21" s="13">
        <v>135.4</v>
      </c>
      <c r="K21" s="14">
        <f t="shared" si="2"/>
        <v>12.651403249630723</v>
      </c>
      <c r="L21" s="16">
        <v>8.3000000000000007</v>
      </c>
      <c r="M21" s="16">
        <f t="shared" si="3"/>
        <v>16.385542168674696</v>
      </c>
      <c r="N21" s="16">
        <f t="shared" si="4"/>
        <v>55.350738521753698</v>
      </c>
      <c r="O21" s="13"/>
    </row>
    <row r="22" spans="1:15" ht="15.75" x14ac:dyDescent="0.25">
      <c r="A22" s="24">
        <v>18</v>
      </c>
      <c r="B22" s="17">
        <v>49</v>
      </c>
      <c r="C22" s="34">
        <v>11</v>
      </c>
      <c r="D22" s="17" t="s">
        <v>117</v>
      </c>
      <c r="E22" s="29">
        <v>38372</v>
      </c>
      <c r="F22" s="32">
        <v>18</v>
      </c>
      <c r="G22" s="14">
        <f t="shared" si="0"/>
        <v>6.2068965517241379</v>
      </c>
      <c r="H22" s="13">
        <v>3.5</v>
      </c>
      <c r="I22" s="14">
        <f t="shared" si="1"/>
        <v>10.5</v>
      </c>
      <c r="J22" s="13">
        <v>91.8</v>
      </c>
      <c r="K22" s="14">
        <f t="shared" si="2"/>
        <v>18.66013071895425</v>
      </c>
      <c r="L22" s="16">
        <v>7.5</v>
      </c>
      <c r="M22" s="16">
        <f t="shared" si="3"/>
        <v>18.133333333333333</v>
      </c>
      <c r="N22" s="16">
        <f t="shared" si="4"/>
        <v>53.500360604011718</v>
      </c>
      <c r="O22" s="13"/>
    </row>
    <row r="23" spans="1:15" ht="15.75" x14ac:dyDescent="0.25">
      <c r="A23" s="24">
        <v>19</v>
      </c>
      <c r="B23" s="17">
        <v>46</v>
      </c>
      <c r="C23" s="34">
        <v>11</v>
      </c>
      <c r="D23" s="17" t="s">
        <v>116</v>
      </c>
      <c r="E23" s="29">
        <v>38506</v>
      </c>
      <c r="F23" s="32">
        <v>18.5</v>
      </c>
      <c r="G23" s="14">
        <f t="shared" si="0"/>
        <v>6.3793103448275863</v>
      </c>
      <c r="H23" s="13">
        <v>2.1</v>
      </c>
      <c r="I23" s="14">
        <f t="shared" si="1"/>
        <v>6.3</v>
      </c>
      <c r="J23" s="13">
        <v>87.4</v>
      </c>
      <c r="K23" s="14">
        <f t="shared" si="2"/>
        <v>19.599542334096107</v>
      </c>
      <c r="L23" s="16">
        <v>7</v>
      </c>
      <c r="M23" s="16">
        <f t="shared" si="3"/>
        <v>19.428571428571427</v>
      </c>
      <c r="N23" s="16">
        <f t="shared" si="4"/>
        <v>51.707424107495115</v>
      </c>
      <c r="O23" s="13"/>
    </row>
    <row r="24" spans="1:15" ht="15.75" x14ac:dyDescent="0.25">
      <c r="A24" s="24">
        <v>20</v>
      </c>
      <c r="B24" s="17">
        <v>8</v>
      </c>
      <c r="C24" s="34">
        <v>10</v>
      </c>
      <c r="D24" s="17" t="s">
        <v>100</v>
      </c>
      <c r="E24" s="29">
        <v>38895</v>
      </c>
      <c r="F24" s="58">
        <v>21</v>
      </c>
      <c r="G24" s="14">
        <f t="shared" si="0"/>
        <v>7.2413793103448274</v>
      </c>
      <c r="H24" s="59">
        <v>1</v>
      </c>
      <c r="I24" s="14">
        <f t="shared" si="1"/>
        <v>3</v>
      </c>
      <c r="J24" s="6">
        <v>87.7</v>
      </c>
      <c r="K24" s="14">
        <f t="shared" si="2"/>
        <v>19.532497149372862</v>
      </c>
      <c r="L24" s="16">
        <v>7.7</v>
      </c>
      <c r="M24" s="16">
        <f t="shared" si="3"/>
        <v>17.662337662337663</v>
      </c>
      <c r="N24" s="16">
        <f t="shared" si="4"/>
        <v>47.436214122055354</v>
      </c>
      <c r="O24" s="13"/>
    </row>
    <row r="25" spans="1:15" ht="15.75" x14ac:dyDescent="0.25">
      <c r="A25" s="24">
        <v>21</v>
      </c>
      <c r="B25" s="17">
        <v>29</v>
      </c>
      <c r="C25" s="34">
        <v>9</v>
      </c>
      <c r="D25" s="17" t="s">
        <v>109</v>
      </c>
      <c r="E25" s="29">
        <v>39344</v>
      </c>
      <c r="F25" s="58">
        <v>10.5</v>
      </c>
      <c r="G25" s="14">
        <f t="shared" si="0"/>
        <v>3.6206896551724137</v>
      </c>
      <c r="H25" s="59">
        <v>4</v>
      </c>
      <c r="I25" s="14">
        <f t="shared" si="1"/>
        <v>12</v>
      </c>
      <c r="J25" s="6">
        <v>124.3</v>
      </c>
      <c r="K25" s="14">
        <f t="shared" si="2"/>
        <v>13.781174577634754</v>
      </c>
      <c r="L25" s="16">
        <v>8</v>
      </c>
      <c r="M25" s="16">
        <f t="shared" si="3"/>
        <v>17</v>
      </c>
      <c r="N25" s="16">
        <f t="shared" si="4"/>
        <v>46.401864232807171</v>
      </c>
      <c r="O25" s="13"/>
    </row>
    <row r="26" spans="1:15" ht="15.75" x14ac:dyDescent="0.25">
      <c r="A26" s="24">
        <v>22</v>
      </c>
      <c r="B26" s="17">
        <v>44</v>
      </c>
      <c r="C26" s="34">
        <v>11</v>
      </c>
      <c r="D26" s="17" t="s">
        <v>112</v>
      </c>
      <c r="E26" s="29">
        <v>38553</v>
      </c>
      <c r="F26" s="58">
        <v>20.5</v>
      </c>
      <c r="G26" s="14">
        <f t="shared" si="0"/>
        <v>7.068965517241379</v>
      </c>
      <c r="H26" s="59">
        <v>0</v>
      </c>
      <c r="I26" s="14">
        <f t="shared" si="1"/>
        <v>0</v>
      </c>
      <c r="J26" s="59">
        <v>85.2</v>
      </c>
      <c r="K26" s="14">
        <f t="shared" si="2"/>
        <v>20.1056338028169</v>
      </c>
      <c r="L26" s="16">
        <v>7.4</v>
      </c>
      <c r="M26" s="16">
        <f t="shared" si="3"/>
        <v>18.378378378378379</v>
      </c>
      <c r="N26" s="16">
        <f t="shared" si="4"/>
        <v>45.552977698436656</v>
      </c>
      <c r="O26" s="13"/>
    </row>
    <row r="27" spans="1:15" ht="15.75" x14ac:dyDescent="0.25">
      <c r="A27" s="24">
        <v>23</v>
      </c>
      <c r="B27" s="21" t="s">
        <v>10</v>
      </c>
      <c r="C27" s="35">
        <v>10</v>
      </c>
      <c r="D27" s="19" t="s">
        <v>123</v>
      </c>
      <c r="E27" s="28">
        <v>38920</v>
      </c>
      <c r="F27" s="13">
        <v>20.5</v>
      </c>
      <c r="G27" s="14">
        <f t="shared" si="0"/>
        <v>7.068965517241379</v>
      </c>
      <c r="H27" s="13">
        <v>3</v>
      </c>
      <c r="I27" s="14">
        <f t="shared" si="1"/>
        <v>9</v>
      </c>
      <c r="J27" s="13">
        <v>177.3</v>
      </c>
      <c r="K27" s="14">
        <f t="shared" si="2"/>
        <v>9.6615905245346863</v>
      </c>
      <c r="L27" s="16">
        <v>7.3</v>
      </c>
      <c r="M27" s="16">
        <f t="shared" si="3"/>
        <v>18.63013698630137</v>
      </c>
      <c r="N27" s="16">
        <f t="shared" si="4"/>
        <v>44.360693028077435</v>
      </c>
      <c r="O27" s="13"/>
    </row>
    <row r="28" spans="1:15" ht="15.75" x14ac:dyDescent="0.25">
      <c r="A28" s="24">
        <v>24</v>
      </c>
      <c r="B28" s="17">
        <v>23</v>
      </c>
      <c r="C28" s="34">
        <v>10</v>
      </c>
      <c r="D28" s="17" t="s">
        <v>106</v>
      </c>
      <c r="E28" s="29">
        <v>38820</v>
      </c>
      <c r="F28" s="6">
        <v>20</v>
      </c>
      <c r="G28" s="14">
        <f t="shared" si="0"/>
        <v>6.8965517241379306</v>
      </c>
      <c r="H28" s="59">
        <v>5</v>
      </c>
      <c r="I28" s="14">
        <f t="shared" si="1"/>
        <v>15</v>
      </c>
      <c r="J28" s="6">
        <v>153.5</v>
      </c>
      <c r="K28" s="14">
        <f t="shared" si="2"/>
        <v>11.159609120521173</v>
      </c>
      <c r="L28" s="16">
        <v>12.5</v>
      </c>
      <c r="M28" s="16">
        <f t="shared" si="3"/>
        <v>10.88</v>
      </c>
      <c r="N28" s="16">
        <f t="shared" si="4"/>
        <v>43.936160844659106</v>
      </c>
      <c r="O28" s="13"/>
    </row>
    <row r="29" spans="1:15" ht="15.75" x14ac:dyDescent="0.25">
      <c r="A29" s="24">
        <v>25</v>
      </c>
      <c r="B29" s="17">
        <v>7</v>
      </c>
      <c r="C29" s="34">
        <v>10</v>
      </c>
      <c r="D29" s="17" t="s">
        <v>22</v>
      </c>
      <c r="E29" s="29">
        <v>38686</v>
      </c>
      <c r="F29" s="6">
        <v>18.5</v>
      </c>
      <c r="G29" s="14">
        <f t="shared" si="0"/>
        <v>6.3793103448275863</v>
      </c>
      <c r="H29" s="59">
        <v>0</v>
      </c>
      <c r="I29" s="14">
        <f t="shared" si="1"/>
        <v>0</v>
      </c>
      <c r="J29" s="59">
        <v>96.6</v>
      </c>
      <c r="K29" s="14">
        <f t="shared" si="2"/>
        <v>17.732919254658388</v>
      </c>
      <c r="L29" s="16">
        <v>7.6</v>
      </c>
      <c r="M29" s="16">
        <f t="shared" si="3"/>
        <v>17.894736842105264</v>
      </c>
      <c r="N29" s="16">
        <f t="shared" si="4"/>
        <v>42.006966441591238</v>
      </c>
      <c r="O29" s="13"/>
    </row>
    <row r="30" spans="1:15" ht="15.75" x14ac:dyDescent="0.25">
      <c r="A30" s="24">
        <v>26</v>
      </c>
      <c r="B30" s="17">
        <v>45</v>
      </c>
      <c r="C30" s="34">
        <v>11</v>
      </c>
      <c r="D30" s="17" t="s">
        <v>113</v>
      </c>
      <c r="E30" s="29">
        <v>38616</v>
      </c>
      <c r="F30" s="6">
        <v>20</v>
      </c>
      <c r="G30" s="14">
        <f t="shared" si="0"/>
        <v>6.8965517241379306</v>
      </c>
      <c r="H30" s="59">
        <v>2</v>
      </c>
      <c r="I30" s="14">
        <f t="shared" si="1"/>
        <v>6</v>
      </c>
      <c r="J30" s="6">
        <v>137.80000000000001</v>
      </c>
      <c r="K30" s="14">
        <f t="shared" si="2"/>
        <v>12.431059506531204</v>
      </c>
      <c r="L30" s="16">
        <v>8.1999999999999993</v>
      </c>
      <c r="M30" s="16">
        <f t="shared" si="3"/>
        <v>16.585365853658537</v>
      </c>
      <c r="N30" s="16">
        <f t="shared" si="4"/>
        <v>41.912977084327672</v>
      </c>
      <c r="O30" s="13"/>
    </row>
    <row r="31" spans="1:15" ht="15.75" x14ac:dyDescent="0.25">
      <c r="A31" s="24">
        <v>27</v>
      </c>
      <c r="B31" s="17">
        <v>21</v>
      </c>
      <c r="C31" s="34">
        <v>11</v>
      </c>
      <c r="D31" s="17" t="s">
        <v>105</v>
      </c>
      <c r="E31" s="29">
        <v>38544</v>
      </c>
      <c r="F31" s="6">
        <v>19.5</v>
      </c>
      <c r="G31" s="14">
        <f t="shared" si="0"/>
        <v>6.7241379310344831</v>
      </c>
      <c r="H31" s="59">
        <v>0</v>
      </c>
      <c r="I31" s="14">
        <f t="shared" si="1"/>
        <v>0</v>
      </c>
      <c r="J31" s="6">
        <v>129.1</v>
      </c>
      <c r="K31" s="14">
        <f t="shared" si="2"/>
        <v>13.268783888458559</v>
      </c>
      <c r="L31" s="16">
        <v>7.1</v>
      </c>
      <c r="M31" s="16">
        <f t="shared" si="3"/>
        <v>19.154929577464788</v>
      </c>
      <c r="N31" s="16">
        <f t="shared" si="4"/>
        <v>39.147851396957833</v>
      </c>
      <c r="O31" s="13"/>
    </row>
    <row r="32" spans="1:15" ht="15.75" x14ac:dyDescent="0.25">
      <c r="A32" s="24">
        <v>28</v>
      </c>
      <c r="B32" s="17">
        <v>3</v>
      </c>
      <c r="C32" s="34">
        <v>11</v>
      </c>
      <c r="D32" s="17" t="s">
        <v>97</v>
      </c>
      <c r="E32" s="29">
        <v>38383</v>
      </c>
      <c r="F32" s="6">
        <v>14.5</v>
      </c>
      <c r="G32" s="14">
        <f t="shared" si="0"/>
        <v>5</v>
      </c>
      <c r="H32" s="59">
        <v>0</v>
      </c>
      <c r="I32" s="14">
        <f t="shared" si="1"/>
        <v>0</v>
      </c>
      <c r="J32" s="59">
        <v>106.6</v>
      </c>
      <c r="K32" s="14">
        <f t="shared" si="2"/>
        <v>16.069418386491559</v>
      </c>
      <c r="L32" s="16">
        <v>7.8</v>
      </c>
      <c r="M32" s="16">
        <f t="shared" si="3"/>
        <v>17.435897435897438</v>
      </c>
      <c r="N32" s="16">
        <f t="shared" si="4"/>
        <v>38.505315822388994</v>
      </c>
      <c r="O32" s="13"/>
    </row>
    <row r="33" spans="1:15" ht="15.75" x14ac:dyDescent="0.25">
      <c r="A33" s="24">
        <v>29</v>
      </c>
      <c r="B33" s="17">
        <v>3</v>
      </c>
      <c r="C33" s="34">
        <v>11</v>
      </c>
      <c r="D33" s="17" t="s">
        <v>96</v>
      </c>
      <c r="E33" s="29">
        <v>38351</v>
      </c>
      <c r="F33" s="6">
        <v>19</v>
      </c>
      <c r="G33" s="14">
        <f t="shared" si="0"/>
        <v>6.5517241379310347</v>
      </c>
      <c r="H33" s="59">
        <v>1</v>
      </c>
      <c r="I33" s="14">
        <f t="shared" si="1"/>
        <v>3</v>
      </c>
      <c r="J33" s="6">
        <v>114.6</v>
      </c>
      <c r="K33" s="14">
        <f t="shared" si="2"/>
        <v>14.947643979057592</v>
      </c>
      <c r="L33" s="16">
        <v>12.5</v>
      </c>
      <c r="M33" s="16">
        <f t="shared" si="3"/>
        <v>10.88</v>
      </c>
      <c r="N33" s="16">
        <f t="shared" si="4"/>
        <v>35.37936811698863</v>
      </c>
      <c r="O33" s="13"/>
    </row>
    <row r="34" spans="1:15" ht="15.75" x14ac:dyDescent="0.25">
      <c r="A34" s="24">
        <v>30</v>
      </c>
      <c r="B34" s="17">
        <v>16</v>
      </c>
      <c r="C34" s="34">
        <v>10</v>
      </c>
      <c r="D34" s="17" t="s">
        <v>104</v>
      </c>
      <c r="E34" s="29">
        <v>39150</v>
      </c>
      <c r="F34" s="6">
        <v>11.5</v>
      </c>
      <c r="G34" s="14">
        <f t="shared" si="0"/>
        <v>3.9655172413793105</v>
      </c>
      <c r="H34" s="59">
        <v>0</v>
      </c>
      <c r="I34" s="14">
        <f t="shared" si="1"/>
        <v>0</v>
      </c>
      <c r="J34" s="6">
        <v>143.19999999999999</v>
      </c>
      <c r="K34" s="14">
        <f t="shared" si="2"/>
        <v>11.962290502793296</v>
      </c>
      <c r="L34" s="16">
        <v>8</v>
      </c>
      <c r="M34" s="16">
        <f t="shared" si="3"/>
        <v>17</v>
      </c>
      <c r="N34" s="16">
        <f t="shared" si="4"/>
        <v>32.927807744172611</v>
      </c>
      <c r="O34" s="13"/>
    </row>
    <row r="35" spans="1:15" ht="15.75" x14ac:dyDescent="0.25">
      <c r="A35" s="24">
        <v>31</v>
      </c>
      <c r="B35" s="17">
        <v>14</v>
      </c>
      <c r="C35" s="34">
        <v>10</v>
      </c>
      <c r="D35" s="17" t="s">
        <v>103</v>
      </c>
      <c r="E35" s="29">
        <v>38861</v>
      </c>
      <c r="F35" s="6">
        <v>20</v>
      </c>
      <c r="G35" s="14">
        <f t="shared" si="0"/>
        <v>6.8965517241379306</v>
      </c>
      <c r="H35" s="59">
        <v>0</v>
      </c>
      <c r="I35" s="14">
        <f t="shared" si="1"/>
        <v>0</v>
      </c>
      <c r="J35" s="59">
        <v>131.80000000000001</v>
      </c>
      <c r="K35" s="14">
        <f t="shared" si="2"/>
        <v>12.996965098634293</v>
      </c>
      <c r="L35" s="16">
        <v>12</v>
      </c>
      <c r="M35" s="16">
        <f t="shared" si="3"/>
        <v>11.333333333333334</v>
      </c>
      <c r="N35" s="16">
        <f t="shared" si="4"/>
        <v>31.226850156105556</v>
      </c>
      <c r="O35" s="13"/>
    </row>
    <row r="36" spans="1:15" x14ac:dyDescent="0.2">
      <c r="C36" s="2"/>
      <c r="I36" s="25"/>
    </row>
    <row r="37" spans="1:15" x14ac:dyDescent="0.2">
      <c r="C37" s="2"/>
      <c r="I37" s="25"/>
    </row>
    <row r="38" spans="1:15" x14ac:dyDescent="0.2">
      <c r="C38" s="2"/>
    </row>
    <row r="39" spans="1:15" x14ac:dyDescent="0.2">
      <c r="C39" s="2"/>
    </row>
    <row r="40" spans="1:15" x14ac:dyDescent="0.2">
      <c r="C40" s="2"/>
    </row>
    <row r="41" spans="1:15" x14ac:dyDescent="0.2">
      <c r="C41" s="2"/>
    </row>
    <row r="42" spans="1:15" x14ac:dyDescent="0.2">
      <c r="C42" s="2"/>
    </row>
    <row r="43" spans="1:15" x14ac:dyDescent="0.2">
      <c r="C43" s="2"/>
    </row>
    <row r="44" spans="1:15" x14ac:dyDescent="0.2">
      <c r="C44" s="2"/>
    </row>
    <row r="45" spans="1:15" x14ac:dyDescent="0.2">
      <c r="C45" s="2"/>
    </row>
    <row r="46" spans="1:15" x14ac:dyDescent="0.2">
      <c r="C46" s="2"/>
    </row>
    <row r="47" spans="1:15" x14ac:dyDescent="0.2">
      <c r="C47" s="2"/>
    </row>
    <row r="48" spans="1:15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</sheetData>
  <sortState ref="B6:N35">
    <sortCondition descending="1" ref="N5"/>
  </sortState>
  <mergeCells count="12">
    <mergeCell ref="J3:K3"/>
    <mergeCell ref="N3:N4"/>
    <mergeCell ref="O3:O4"/>
    <mergeCell ref="A1:O2"/>
    <mergeCell ref="A3:A4"/>
    <mergeCell ref="B3:B4"/>
    <mergeCell ref="C3:C4"/>
    <mergeCell ref="D3:D4"/>
    <mergeCell ref="E3:E4"/>
    <mergeCell ref="F3:G3"/>
    <mergeCell ref="H3:I3"/>
    <mergeCell ref="L3:M3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7-8</vt:lpstr>
      <vt:lpstr>дев. 9-11</vt:lpstr>
      <vt:lpstr>мал. 7-8</vt:lpstr>
      <vt:lpstr>юн.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Роман Витальевич</dc:creator>
  <cp:lastModifiedBy>Учитель</cp:lastModifiedBy>
  <cp:lastPrinted>2015-11-27T06:15:59Z</cp:lastPrinted>
  <dcterms:created xsi:type="dcterms:W3CDTF">2008-11-24T11:11:42Z</dcterms:created>
  <dcterms:modified xsi:type="dcterms:W3CDTF">2022-11-28T06:41:18Z</dcterms:modified>
</cp:coreProperties>
</file>